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ული 2019 წელი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Sheet!$B$2:$J$104</definedName>
    <definedName name="_xlnm.Print_Area" localSheetId="0">Sheet!$B$2:$J$105</definedName>
  </definedNames>
  <calcPr calcId="162913"/>
</workbook>
</file>

<file path=xl/calcChain.xml><?xml version="1.0" encoding="utf-8"?>
<calcChain xmlns="http://schemas.openxmlformats.org/spreadsheetml/2006/main">
  <c r="J6" i="1" l="1"/>
  <c r="J23" i="1"/>
  <c r="J22" i="1"/>
  <c r="I77" i="1" l="1"/>
  <c r="J76" i="1"/>
  <c r="I76" i="1"/>
  <c r="I55" i="1"/>
  <c r="J55" i="1"/>
  <c r="J19" i="1"/>
  <c r="J18" i="1"/>
  <c r="J12" i="1"/>
  <c r="J11" i="1"/>
  <c r="J10" i="1"/>
  <c r="J3" i="1"/>
  <c r="I4" i="1"/>
  <c r="J4" i="1"/>
  <c r="J66" i="1"/>
  <c r="J20" i="1"/>
  <c r="J39" i="1"/>
  <c r="J72" i="1"/>
  <c r="J74" i="1"/>
  <c r="J7" i="1"/>
  <c r="J105" i="1" l="1"/>
  <c r="I105" i="1"/>
  <c r="E105" i="1"/>
</calcChain>
</file>

<file path=xl/sharedStrings.xml><?xml version="1.0" encoding="utf-8"?>
<sst xmlns="http://schemas.openxmlformats.org/spreadsheetml/2006/main" count="520" uniqueCount="264">
  <si>
    <t>RS კოდი</t>
  </si>
  <si>
    <t>ტიპი</t>
  </si>
  <si>
    <t>კომპანია</t>
  </si>
  <si>
    <t>რეგ. ნომერი</t>
  </si>
  <si>
    <t>გაფორმებულია</t>
  </si>
  <si>
    <t>ობიექტები</t>
  </si>
  <si>
    <t>შესყიდვის საშუალება</t>
  </si>
  <si>
    <t>თანხა</t>
  </si>
  <si>
    <t>გადარიცხულია</t>
  </si>
  <si>
    <t>შპს</t>
  </si>
  <si>
    <t>რომპეტროლ საქართველო</t>
  </si>
  <si>
    <t>310101/8</t>
  </si>
  <si>
    <t xml:space="preserve">საწვავი დიზელი; </t>
  </si>
  <si>
    <t>კონსოლიდირებული ტენდერი</t>
  </si>
  <si>
    <t>310101-02/6(01)</t>
  </si>
  <si>
    <t xml:space="preserve">ბენზინი; </t>
  </si>
  <si>
    <t xml:space="preserve">ჯორჯიან მიკროსისტემს </t>
  </si>
  <si>
    <t>310101/21</t>
  </si>
  <si>
    <t xml:space="preserve">საინფორმაციო-საძიებო კომპიუტერული სისტემის "კოდექსი 2007 R2" მონაცემთა ბაზის განახლება; </t>
  </si>
  <si>
    <t>გამარტივებული შესყიდვა</t>
  </si>
  <si>
    <t>ს/ს</t>
  </si>
  <si>
    <t>სილქნეტი</t>
  </si>
  <si>
    <t>310101/5</t>
  </si>
  <si>
    <t xml:space="preserve">ციფრული ტელევიზია; </t>
  </si>
  <si>
    <t>ელექტრონული ტენდერი SPA</t>
  </si>
  <si>
    <t>310102/10</t>
  </si>
  <si>
    <t xml:space="preserve">ინტერნეტ მომსახურება; </t>
  </si>
  <si>
    <t>ელვა.ჯი</t>
  </si>
  <si>
    <t>310101/35</t>
  </si>
  <si>
    <t xml:space="preserve">პერიოდული ლიტერატურის მიწოდება; </t>
  </si>
  <si>
    <t>ახალი ამბები</t>
  </si>
  <si>
    <t>310101/37</t>
  </si>
  <si>
    <t xml:space="preserve">საინფორმაციო მომსახურება; </t>
  </si>
  <si>
    <t>ს.ს.ი.პ.</t>
  </si>
  <si>
    <t>საქართველოს საკანონმდებლო მაცნე</t>
  </si>
  <si>
    <t>310101/19</t>
  </si>
  <si>
    <t xml:space="preserve">"საქართველოს საკანონმდებლო მაცნეს" ვებ გვერდზე განთავსებული სისტემატიზირებული კოდიფიცირებული ნორმატიული აქტებით სარგებლობის უფლება; </t>
  </si>
  <si>
    <t>310101/20</t>
  </si>
  <si>
    <t xml:space="preserve">"საქართველოს საკანონმდებლო მაცნეს" ვებ გვერდზე საქართველოს სოფლის მეურნეობის მინისტრის ნორმატიული და არანორმატიული აქტების, ასევე ზოგად ადმინისტრაციული კოდექსის 49-ე მუხლით გათვალისწინებული  ანგარიშისა და სხვა საინფორმაციო დოკუმენტების გამოქვეყნება; </t>
  </si>
  <si>
    <t>დაცვის პოლიციის დეპარტამენტი</t>
  </si>
  <si>
    <t>310101/7</t>
  </si>
  <si>
    <t xml:space="preserve">სამინისტროს ადმინისტრაციულ შენობისა და მიმდებარე ტერიტორიის დაცვის მომსახურება; </t>
  </si>
  <si>
    <t>Messe Berlin GMBH</t>
  </si>
  <si>
    <t>310103/38</t>
  </si>
  <si>
    <t xml:space="preserve">გამოფენის ორგანიზების უზრუნველსაყოფად საგამოფენო სივრცის გამოყოფა; </t>
  </si>
  <si>
    <t>310103/45</t>
  </si>
  <si>
    <t xml:space="preserve">გამოფენის ორგანიზება; </t>
  </si>
  <si>
    <t>MB Capital Services GMBH</t>
  </si>
  <si>
    <t>310103/39</t>
  </si>
  <si>
    <t xml:space="preserve">საგამოფენო სივრცის დიზაინი; </t>
  </si>
  <si>
    <t>310103/46</t>
  </si>
  <si>
    <t>ჯი-თი მოტორს</t>
  </si>
  <si>
    <t>310101/86</t>
  </si>
  <si>
    <t xml:space="preserve">ავტომანქანის ტექნიკური მომსახურება; </t>
  </si>
  <si>
    <t>საქართველოს ეროვნული არქივი</t>
  </si>
  <si>
    <t>310101/13</t>
  </si>
  <si>
    <t>310101/18</t>
  </si>
  <si>
    <t xml:space="preserve">არქივის შენახვის მომსახურება; </t>
  </si>
  <si>
    <t>ეტალონი-2005</t>
  </si>
  <si>
    <t>310101/3</t>
  </si>
  <si>
    <t xml:space="preserve">ადმინისტრაციული შენობისა და მიმდინარე ტერიტორიის მოწყობილობების შეკეთება და ტექნიკური მომსახურება; </t>
  </si>
  <si>
    <t>საჩუქრები 95</t>
  </si>
  <si>
    <t>310101/52</t>
  </si>
  <si>
    <t xml:space="preserve">წიგნი „ვეფხისტყაოსანი“; </t>
  </si>
  <si>
    <t>მაგთიკომი</t>
  </si>
  <si>
    <t>310101-02-04/98(01)</t>
  </si>
  <si>
    <t xml:space="preserve">ფიჭური სატელეფონო მომსახურება; </t>
  </si>
  <si>
    <t>310101-02-04/98(02)</t>
  </si>
  <si>
    <t>თეგეტა მოტორსი</t>
  </si>
  <si>
    <t>310101/57</t>
  </si>
  <si>
    <t xml:space="preserve">აკუმულატორები; </t>
  </si>
  <si>
    <t>310101/43</t>
  </si>
  <si>
    <t>310102/85</t>
  </si>
  <si>
    <t>310101-02/82(01)</t>
  </si>
  <si>
    <t>310101-02/82(02)</t>
  </si>
  <si>
    <t>310102/67</t>
  </si>
  <si>
    <t>ვისოლ პეტროლიუმ ჯორჯია</t>
  </si>
  <si>
    <t>310102/22</t>
  </si>
  <si>
    <t>310102/53</t>
  </si>
  <si>
    <t>310102/75</t>
  </si>
  <si>
    <t>სოკარ ჯორჯია პეტროლიუმი</t>
  </si>
  <si>
    <t>310102/23</t>
  </si>
  <si>
    <t>310102/55</t>
  </si>
  <si>
    <t>310102/80</t>
  </si>
  <si>
    <t>სან პეტროლიუმ ჯორჯია</t>
  </si>
  <si>
    <t>310102/41</t>
  </si>
  <si>
    <t>310102/54</t>
  </si>
  <si>
    <t>310102/79</t>
  </si>
  <si>
    <t>ფრანი</t>
  </si>
  <si>
    <t>310101/50</t>
  </si>
  <si>
    <t xml:space="preserve">ბეჭდვითი მომსახურება; </t>
  </si>
  <si>
    <t>აიდიეს ბორჯომი თბილისი</t>
  </si>
  <si>
    <t>310101/64</t>
  </si>
  <si>
    <t xml:space="preserve">არაგაზირებული მინერალური წყალი; არაგაზირებული მინერალური წყალი; გაზირებული მინერალური წყალი; გაზირებული მინერალური წყალი; </t>
  </si>
  <si>
    <t>კოპიპრინტ-2000</t>
  </si>
  <si>
    <t>3101010/58</t>
  </si>
  <si>
    <t xml:space="preserve">აბრა; </t>
  </si>
  <si>
    <t>ი/მ</t>
  </si>
  <si>
    <t>დავით მერკვილაძე</t>
  </si>
  <si>
    <t>310101/44</t>
  </si>
  <si>
    <t>დიო</t>
  </si>
  <si>
    <t xml:space="preserve">ფარდა ჟალუზები; </t>
  </si>
  <si>
    <t>310101/94</t>
  </si>
  <si>
    <t>თურსა</t>
  </si>
  <si>
    <t>310103/24</t>
  </si>
  <si>
    <t xml:space="preserve">სხვადასხვა სახის სამზარეულოს ჭურჭელი და აქსესუარები; </t>
  </si>
  <si>
    <t>ლასარე</t>
  </si>
  <si>
    <t>310103/40</t>
  </si>
  <si>
    <t xml:space="preserve">ტვირთის გადაზიდვა; </t>
  </si>
  <si>
    <t>ფრანს ავტო</t>
  </si>
  <si>
    <t>310101/87</t>
  </si>
  <si>
    <t>სასტუმროებისა და რესტორნების მენეჯმენტ ჯგუფი _ ემ|გრუპ</t>
  </si>
  <si>
    <t>310101/89</t>
  </si>
  <si>
    <t xml:space="preserve">კვებით მომსახურება; </t>
  </si>
  <si>
    <t>შინაგან საქმეთა სამინისტროს მომსახურების სააგენტო</t>
  </si>
  <si>
    <t>310101/69</t>
  </si>
  <si>
    <t xml:space="preserve">ავტოსატრანსპორტო საშუალებების რეგისტრაცია; </t>
  </si>
  <si>
    <t>აჭარა ჯგუფი</t>
  </si>
  <si>
    <t>310101/81</t>
  </si>
  <si>
    <t>ორიენტ ლოჯიკი</t>
  </si>
  <si>
    <t>310101-02/48(01)</t>
  </si>
  <si>
    <t xml:space="preserve">საოფისე მოწყობილობების შეკეთება; </t>
  </si>
  <si>
    <t>310101-02/48(02)</t>
  </si>
  <si>
    <t>იუ-ჯი-თი</t>
  </si>
  <si>
    <t>310101/91</t>
  </si>
  <si>
    <t xml:space="preserve">კომპიუტერი; </t>
  </si>
  <si>
    <t>ფ/პ</t>
  </si>
  <si>
    <t>მამუკელ გორელაშვილი</t>
  </si>
  <si>
    <t>310103/42</t>
  </si>
  <si>
    <t xml:space="preserve">კულინარიული მომსახურება; </t>
  </si>
  <si>
    <t>თამაზ ჯანეზაშვილი</t>
  </si>
  <si>
    <t>310101/66</t>
  </si>
  <si>
    <t xml:space="preserve">აუდიტორული მომსახურება; </t>
  </si>
  <si>
    <t>საფინანსო-ანალიტიკური სამსახური</t>
  </si>
  <si>
    <t xml:space="preserve">საქმისწარმოების ავტომატიზებული სისტემის დანერგვის, განვითარების ტექნიკური მომსახურება; </t>
  </si>
  <si>
    <t>ბადაგი</t>
  </si>
  <si>
    <t>310103/27</t>
  </si>
  <si>
    <t xml:space="preserve">თხილი, ნიგოზი; </t>
  </si>
  <si>
    <t xml:space="preserve">ხელნაკეთი ნივთები; </t>
  </si>
  <si>
    <t>ედესი ჯგუფი</t>
  </si>
  <si>
    <t>310101/61</t>
  </si>
  <si>
    <t xml:space="preserve">მუყაოს ყდა; </t>
  </si>
  <si>
    <t>აიღვინისსახხლი</t>
  </si>
  <si>
    <t>310101/31</t>
  </si>
  <si>
    <t>310101/88</t>
  </si>
  <si>
    <t>სამაია</t>
  </si>
  <si>
    <t>CDC310101/83</t>
  </si>
  <si>
    <t xml:space="preserve">აცეტონი; </t>
  </si>
  <si>
    <t>რკ</t>
  </si>
  <si>
    <t>ალვანი</t>
  </si>
  <si>
    <t>310103/30</t>
  </si>
  <si>
    <t xml:space="preserve">ჩურჩხელა; </t>
  </si>
  <si>
    <t>გაზეთი რეზონანსი პლუსი</t>
  </si>
  <si>
    <t>310101/36</t>
  </si>
  <si>
    <t xml:space="preserve">ინტერვიუს გაზეთში განთავსების მომსახურება; </t>
  </si>
  <si>
    <t>თელედა</t>
  </si>
  <si>
    <t>310101/65</t>
  </si>
  <si>
    <t xml:space="preserve">სხვადასხვა სახეობის ღვინო; </t>
  </si>
  <si>
    <t>ლეპტოპ ცენტრი</t>
  </si>
  <si>
    <t>310101/77</t>
  </si>
  <si>
    <t>ბრენდ მაღაზია სარაჯიშვილი</t>
  </si>
  <si>
    <t>310101/25</t>
  </si>
  <si>
    <t xml:space="preserve">კონიაკი; </t>
  </si>
  <si>
    <t>I GPS ოპერატორი</t>
  </si>
  <si>
    <t>310102/1</t>
  </si>
  <si>
    <t xml:space="preserve">ნავიგაციისა   და ადგილმდებარეობის განსაღვრის გლობალური სისტემა; </t>
  </si>
  <si>
    <t>გოჩა ღაღაშვილი - ნიკუშა გ. ღ</t>
  </si>
  <si>
    <t>310103/28</t>
  </si>
  <si>
    <t xml:space="preserve">სხვადასხვა სახეობის ყველი; </t>
  </si>
  <si>
    <t>სადაზღვევო კომპანია ალდაგი</t>
  </si>
  <si>
    <t>310101/15</t>
  </si>
  <si>
    <t xml:space="preserve">ავტომანქანების დაზღვევა; </t>
  </si>
  <si>
    <t>310101/70</t>
  </si>
  <si>
    <t>ირინე გოგოლაშვილი ი. გ</t>
  </si>
  <si>
    <t>310101/47</t>
  </si>
  <si>
    <t xml:space="preserve">სასაჩუქრე ჩანთა; სასაჩუქრე ჩანთა; </t>
  </si>
  <si>
    <t>საქართველოს იუსტიციის სამინისტროს სსიპ საჯარო რეესტრის ეროვნული სააგენტო</t>
  </si>
  <si>
    <t>310101/11</t>
  </si>
  <si>
    <t xml:space="preserve">დოკუმენტბრუნვის ერთიან ელექტრონულ სისტემაში ჩართვა; </t>
  </si>
  <si>
    <t>გ. ც. გიორგი ცერცვაძე</t>
  </si>
  <si>
    <t>310101/2</t>
  </si>
  <si>
    <t>დატაკომი</t>
  </si>
  <si>
    <t>310101/12</t>
  </si>
  <si>
    <t xml:space="preserve">სატელეკომუნიკაციო (IP სატელეფონო) მომსახურება; </t>
  </si>
  <si>
    <t>სისტემ ნეტ</t>
  </si>
  <si>
    <t>310101/9</t>
  </si>
  <si>
    <t>ანტიე ფიშერი</t>
  </si>
  <si>
    <t>310101/34</t>
  </si>
  <si>
    <t xml:space="preserve">საექსპერტო მომსახურება; </t>
  </si>
  <si>
    <t>რისკების მართვისა და სადაზღვევო კომპანია გლობალ ბენეფიტს ჯორჯია</t>
  </si>
  <si>
    <t>310101-02/16(01)</t>
  </si>
  <si>
    <t>310101-02/71(01)</t>
  </si>
  <si>
    <t>ნუგბარი</t>
  </si>
  <si>
    <t>310103/26</t>
  </si>
  <si>
    <t xml:space="preserve">სხვადასხვა სახის ტკბილეული; </t>
  </si>
  <si>
    <t>310103/121</t>
  </si>
  <si>
    <t>310103/157</t>
  </si>
  <si>
    <t>ახალი გამწვანება</t>
  </si>
  <si>
    <t>310101/49</t>
  </si>
  <si>
    <t xml:space="preserve">სამინისტროს ტერიტორიაზე  მწვანე საფარის მოვლა; </t>
  </si>
  <si>
    <t>მაქსსერვისი</t>
  </si>
  <si>
    <t>310101/60</t>
  </si>
  <si>
    <t>ავტო ვორლდ AVTO WORLD</t>
  </si>
  <si>
    <t>310102/51</t>
  </si>
  <si>
    <t xml:space="preserve">ავტომანქანის ტექნიკური მომსახურება/სათადარიგო ნაწილები; </t>
  </si>
  <si>
    <t>ილიას სახელმწიფო უნივერსიტეტი</t>
  </si>
  <si>
    <t>310104/73</t>
  </si>
  <si>
    <t xml:space="preserve">კვლევითი მომსახურებები; </t>
  </si>
  <si>
    <t>ელენე</t>
  </si>
  <si>
    <t>310101/62</t>
  </si>
  <si>
    <t xml:space="preserve">ძაფი; </t>
  </si>
  <si>
    <t>თბილისის სატრანსპორტო კომპანია</t>
  </si>
  <si>
    <t>310101/</t>
  </si>
  <si>
    <t xml:space="preserve">ავტომანქანების პარკირების სისტემის გააქტიურება; </t>
  </si>
  <si>
    <t>"სახელმწიფო სერვისების განვითარების სააგენტო"</t>
  </si>
  <si>
    <t>310101/შტამპი</t>
  </si>
  <si>
    <t xml:space="preserve">შტამპი (ელექტრონული); </t>
  </si>
  <si>
    <t>პი. ემ. ჯი</t>
  </si>
  <si>
    <t xml:space="preserve">CDC310101/90 </t>
  </si>
  <si>
    <t xml:space="preserve">თერმოჩემოდანი; </t>
  </si>
  <si>
    <t>იზოგრაფიკი</t>
  </si>
  <si>
    <t>310101/68</t>
  </si>
  <si>
    <t xml:space="preserve">საკადასტრო აზომვითი ნახაზის მომზადება; </t>
  </si>
  <si>
    <t>ივენთშოფ</t>
  </si>
  <si>
    <t>310101/76</t>
  </si>
  <si>
    <t>დავით საბანაძე დ. ს</t>
  </si>
  <si>
    <t>310103/32</t>
  </si>
  <si>
    <t xml:space="preserve">ხის სასაჩუქრე ყუთი; </t>
  </si>
  <si>
    <t>კონა</t>
  </si>
  <si>
    <t>310103/32/1</t>
  </si>
  <si>
    <t xml:space="preserve">სხვადასხვა სახეობის ჩაი; </t>
  </si>
  <si>
    <t>კოპი რუმი</t>
  </si>
  <si>
    <t>310101-02/4(01)</t>
  </si>
  <si>
    <t xml:space="preserve">კარტრიჯი; </t>
  </si>
  <si>
    <t>310101-02/4(02)</t>
  </si>
  <si>
    <t>ვოქსელ</t>
  </si>
  <si>
    <t>310101/56</t>
  </si>
  <si>
    <t xml:space="preserve">გზის მოწყობა; </t>
  </si>
  <si>
    <t>ფორე</t>
  </si>
  <si>
    <t>310101/63</t>
  </si>
  <si>
    <t xml:space="preserve">თოკი; </t>
  </si>
  <si>
    <t>გასტრონავტი</t>
  </si>
  <si>
    <t>310103/33</t>
  </si>
  <si>
    <t>MUNICIPALITY OF FERMO</t>
  </si>
  <si>
    <t>310103/74</t>
  </si>
  <si>
    <t>იგორ ონოპრიჩ</t>
  </si>
  <si>
    <t>310101/78</t>
  </si>
  <si>
    <t xml:space="preserve">ფოტოაპარატის შეკეთება; </t>
  </si>
  <si>
    <t>გრინვეი საქართველო</t>
  </si>
  <si>
    <t>310101-02/72(01)</t>
  </si>
  <si>
    <t xml:space="preserve">ტექნიკური ინსპექტირების მომსახურება; </t>
  </si>
  <si>
    <t>310101-02/72(02)</t>
  </si>
  <si>
    <t xml:space="preserve"> ოლსაიდს</t>
  </si>
  <si>
    <t>CDC310101/84</t>
  </si>
  <si>
    <t>საინჟინრო რესურსები</t>
  </si>
  <si>
    <t>GIZ310104/92</t>
  </si>
  <si>
    <t xml:space="preserve">ტყის ეროვნული აღრიცხვის მომსახურება; </t>
  </si>
  <si>
    <t xml:space="preserve"> თამაზ ღლონტი თ. ღ</t>
  </si>
  <si>
    <t>310103/29</t>
  </si>
  <si>
    <t xml:space="preserve">თაფლი; </t>
  </si>
  <si>
    <t xml:space="preserve">310101-02/14 </t>
  </si>
  <si>
    <t>სამინისტროს შენობისა და მიმდინარე ტერიტორიის დასუფთავება</t>
  </si>
  <si>
    <t xml:space="preserve">საარქივო დოკუმენტების ელექტრონული/ასლი სახით მიწოდება; </t>
  </si>
  <si>
    <t>2019 წლის I კვარტალი-სახელმწიფო შესყიდვების წლიური გეგმის ფარგლებში განხორციელებული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</si>
</sst>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Segoe UI"/>
      <family val="2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left" vertical="center"/>
    </xf>
    <xf numFmtId="4" fontId="1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5"/>
  <sheetViews>
    <sheetView tabSelected="1" zoomScaleNormal="100" zoomScaleSheetLayoutView="115" workbookViewId="0">
      <pane ySplit="2" topLeftCell="A42" activePane="bottomLeft" state="frozen"/>
      <selection pane="bottomLeft" activeCell="G4" sqref="G4"/>
    </sheetView>
  </sheetViews>
  <sheetFormatPr defaultRowHeight="15" x14ac:dyDescent="0.25"/>
  <cols>
    <col min="1" max="1" width="1" style="3" customWidth="1"/>
    <col min="2" max="2" width="13.5703125" style="10" customWidth="1"/>
    <col min="3" max="3" width="7.42578125" style="1" customWidth="1"/>
    <col min="4" max="4" width="15.85546875" style="21" customWidth="1"/>
    <col min="5" max="5" width="13.85546875" style="10" customWidth="1"/>
    <col min="6" max="6" width="11.7109375" style="22" customWidth="1"/>
    <col min="7" max="7" width="16" style="10" customWidth="1"/>
    <col min="8" max="8" width="13.7109375" style="2" customWidth="1"/>
    <col min="9" max="9" width="11.85546875" style="15" customWidth="1"/>
    <col min="10" max="10" width="12.7109375" style="15" customWidth="1"/>
    <col min="11" max="16384" width="9.140625" style="3"/>
  </cols>
  <sheetData>
    <row r="1" spans="2:10" ht="41.25" customHeight="1" thickBot="1" x14ac:dyDescent="0.3">
      <c r="B1" s="45" t="s">
        <v>263</v>
      </c>
      <c r="C1" s="45"/>
      <c r="D1" s="45"/>
      <c r="E1" s="45"/>
      <c r="F1" s="45"/>
      <c r="G1" s="45"/>
      <c r="H1" s="45"/>
      <c r="I1" s="45"/>
      <c r="J1" s="45"/>
    </row>
    <row r="2" spans="2:10" ht="30.75" thickBot="1" x14ac:dyDescent="0.3">
      <c r="B2" s="18" t="s">
        <v>0</v>
      </c>
      <c r="C2" s="9" t="s">
        <v>1</v>
      </c>
      <c r="D2" s="23" t="s">
        <v>2</v>
      </c>
      <c r="E2" s="24" t="s">
        <v>3</v>
      </c>
      <c r="F2" s="24" t="s">
        <v>4</v>
      </c>
      <c r="G2" s="9" t="s">
        <v>5</v>
      </c>
      <c r="H2" s="9" t="s">
        <v>6</v>
      </c>
      <c r="I2" s="19" t="s">
        <v>7</v>
      </c>
      <c r="J2" s="20" t="s">
        <v>8</v>
      </c>
    </row>
    <row r="3" spans="2:10" ht="45" x14ac:dyDescent="0.25">
      <c r="B3" s="32">
        <v>204493002</v>
      </c>
      <c r="C3" s="6" t="s">
        <v>9</v>
      </c>
      <c r="D3" s="25" t="s">
        <v>10</v>
      </c>
      <c r="E3" s="11" t="s">
        <v>11</v>
      </c>
      <c r="F3" s="26">
        <v>43462</v>
      </c>
      <c r="G3" s="13" t="s">
        <v>12</v>
      </c>
      <c r="H3" s="7" t="s">
        <v>13</v>
      </c>
      <c r="I3" s="16">
        <v>49140</v>
      </c>
      <c r="J3" s="33">
        <f>3713.02+2786.15</f>
        <v>6499.17</v>
      </c>
    </row>
    <row r="4" spans="2:10" ht="45" x14ac:dyDescent="0.25">
      <c r="B4" s="34">
        <v>204493002</v>
      </c>
      <c r="C4" s="4" t="s">
        <v>9</v>
      </c>
      <c r="D4" s="27" t="s">
        <v>10</v>
      </c>
      <c r="E4" s="12" t="s">
        <v>14</v>
      </c>
      <c r="F4" s="28">
        <v>43461</v>
      </c>
      <c r="G4" s="14" t="s">
        <v>15</v>
      </c>
      <c r="H4" s="5" t="s">
        <v>13</v>
      </c>
      <c r="I4" s="17">
        <f>196980+67600.6</f>
        <v>264580.59999999998</v>
      </c>
      <c r="J4" s="35">
        <f>11866.58+11553.06+11270.86+11160.77</f>
        <v>45851.270000000004</v>
      </c>
    </row>
    <row r="5" spans="2:10" ht="120" x14ac:dyDescent="0.25">
      <c r="B5" s="34">
        <v>202268517</v>
      </c>
      <c r="C5" s="4" t="s">
        <v>9</v>
      </c>
      <c r="D5" s="27" t="s">
        <v>16</v>
      </c>
      <c r="E5" s="12" t="s">
        <v>17</v>
      </c>
      <c r="F5" s="28">
        <v>43469</v>
      </c>
      <c r="G5" s="14" t="s">
        <v>18</v>
      </c>
      <c r="H5" s="5" t="s">
        <v>19</v>
      </c>
      <c r="I5" s="17">
        <v>600</v>
      </c>
      <c r="J5" s="35">
        <v>150</v>
      </c>
    </row>
    <row r="6" spans="2:10" ht="60" x14ac:dyDescent="0.25">
      <c r="B6" s="34">
        <v>204566978</v>
      </c>
      <c r="C6" s="4" t="s">
        <v>20</v>
      </c>
      <c r="D6" s="27" t="s">
        <v>21</v>
      </c>
      <c r="E6" s="12" t="s">
        <v>22</v>
      </c>
      <c r="F6" s="28">
        <v>43460</v>
      </c>
      <c r="G6" s="14" t="s">
        <v>23</v>
      </c>
      <c r="H6" s="5" t="s">
        <v>24</v>
      </c>
      <c r="I6" s="17">
        <v>6480</v>
      </c>
      <c r="J6" s="35">
        <f>505.16+540</f>
        <v>1045.1600000000001</v>
      </c>
    </row>
    <row r="7" spans="2:10" ht="60" x14ac:dyDescent="0.25">
      <c r="B7" s="34">
        <v>204566978</v>
      </c>
      <c r="C7" s="4" t="s">
        <v>20</v>
      </c>
      <c r="D7" s="27" t="s">
        <v>21</v>
      </c>
      <c r="E7" s="12" t="s">
        <v>25</v>
      </c>
      <c r="F7" s="28">
        <v>43465</v>
      </c>
      <c r="G7" s="14" t="s">
        <v>26</v>
      </c>
      <c r="H7" s="5" t="s">
        <v>24</v>
      </c>
      <c r="I7" s="17">
        <v>129360</v>
      </c>
      <c r="J7" s="35">
        <f>10084.52+10780</f>
        <v>20864.52</v>
      </c>
    </row>
    <row r="8" spans="2:10" ht="45" x14ac:dyDescent="0.25">
      <c r="B8" s="34">
        <v>404882953</v>
      </c>
      <c r="C8" s="4" t="s">
        <v>9</v>
      </c>
      <c r="D8" s="27" t="s">
        <v>27</v>
      </c>
      <c r="E8" s="12" t="s">
        <v>28</v>
      </c>
      <c r="F8" s="28">
        <v>43476</v>
      </c>
      <c r="G8" s="14" t="s">
        <v>29</v>
      </c>
      <c r="H8" s="5" t="s">
        <v>19</v>
      </c>
      <c r="I8" s="17">
        <v>1395</v>
      </c>
      <c r="J8" s="35">
        <v>0</v>
      </c>
    </row>
    <row r="9" spans="2:10" ht="45" x14ac:dyDescent="0.25">
      <c r="B9" s="34">
        <v>205075014</v>
      </c>
      <c r="C9" s="4" t="s">
        <v>9</v>
      </c>
      <c r="D9" s="27" t="s">
        <v>30</v>
      </c>
      <c r="E9" s="12" t="s">
        <v>31</v>
      </c>
      <c r="F9" s="28">
        <v>43476</v>
      </c>
      <c r="G9" s="14" t="s">
        <v>32</v>
      </c>
      <c r="H9" s="5" t="s">
        <v>19</v>
      </c>
      <c r="I9" s="17">
        <v>4840</v>
      </c>
      <c r="J9" s="35">
        <v>440</v>
      </c>
    </row>
    <row r="10" spans="2:10" ht="199.5" customHeight="1" x14ac:dyDescent="0.25">
      <c r="B10" s="34">
        <v>203862622</v>
      </c>
      <c r="C10" s="4" t="s">
        <v>33</v>
      </c>
      <c r="D10" s="27" t="s">
        <v>34</v>
      </c>
      <c r="E10" s="12" t="s">
        <v>35</v>
      </c>
      <c r="F10" s="28">
        <v>43468</v>
      </c>
      <c r="G10" s="14" t="s">
        <v>36</v>
      </c>
      <c r="H10" s="5" t="s">
        <v>19</v>
      </c>
      <c r="I10" s="17">
        <v>40000</v>
      </c>
      <c r="J10" s="35">
        <f>2810+4175</f>
        <v>6985</v>
      </c>
    </row>
    <row r="11" spans="2:10" ht="349.5" customHeight="1" x14ac:dyDescent="0.25">
      <c r="B11" s="34">
        <v>203862622</v>
      </c>
      <c r="C11" s="4" t="s">
        <v>33</v>
      </c>
      <c r="D11" s="27" t="s">
        <v>34</v>
      </c>
      <c r="E11" s="12" t="s">
        <v>37</v>
      </c>
      <c r="F11" s="28">
        <v>43468</v>
      </c>
      <c r="G11" s="14" t="s">
        <v>38</v>
      </c>
      <c r="H11" s="5" t="s">
        <v>19</v>
      </c>
      <c r="I11" s="17">
        <v>3840</v>
      </c>
      <c r="J11" s="35">
        <f>320*2</f>
        <v>640</v>
      </c>
    </row>
    <row r="12" spans="2:10" ht="105" x14ac:dyDescent="0.25">
      <c r="B12" s="34">
        <v>211350928</v>
      </c>
      <c r="C12" s="4" t="s">
        <v>33</v>
      </c>
      <c r="D12" s="27" t="s">
        <v>39</v>
      </c>
      <c r="E12" s="12" t="s">
        <v>40</v>
      </c>
      <c r="F12" s="28">
        <v>43461</v>
      </c>
      <c r="G12" s="14" t="s">
        <v>41</v>
      </c>
      <c r="H12" s="5" t="s">
        <v>19</v>
      </c>
      <c r="I12" s="17">
        <v>271200</v>
      </c>
      <c r="J12" s="35">
        <f>22600*2</f>
        <v>45200</v>
      </c>
    </row>
    <row r="13" spans="2:10" ht="105" x14ac:dyDescent="0.25">
      <c r="B13" s="34">
        <v>136629714</v>
      </c>
      <c r="C13" s="4" t="s">
        <v>9</v>
      </c>
      <c r="D13" s="27" t="s">
        <v>42</v>
      </c>
      <c r="E13" s="12" t="s">
        <v>43</v>
      </c>
      <c r="F13" s="28">
        <v>43476</v>
      </c>
      <c r="G13" s="14" t="s">
        <v>44</v>
      </c>
      <c r="H13" s="5" t="s">
        <v>19</v>
      </c>
      <c r="I13" s="17">
        <v>77184.800000000003</v>
      </c>
      <c r="J13" s="35">
        <v>77184.800000000003</v>
      </c>
    </row>
    <row r="14" spans="2:10" ht="45" x14ac:dyDescent="0.25">
      <c r="B14" s="34">
        <v>136629714</v>
      </c>
      <c r="C14" s="4" t="s">
        <v>9</v>
      </c>
      <c r="D14" s="27" t="s">
        <v>42</v>
      </c>
      <c r="E14" s="12" t="s">
        <v>45</v>
      </c>
      <c r="F14" s="28">
        <v>43497</v>
      </c>
      <c r="G14" s="14" t="s">
        <v>46</v>
      </c>
      <c r="H14" s="5" t="s">
        <v>19</v>
      </c>
      <c r="I14" s="17">
        <v>18478.330000000002</v>
      </c>
      <c r="J14" s="35">
        <v>18478.330000000002</v>
      </c>
    </row>
    <row r="15" spans="2:10" ht="45" x14ac:dyDescent="0.25">
      <c r="B15" s="34">
        <v>191413151</v>
      </c>
      <c r="C15" s="4" t="s">
        <v>9</v>
      </c>
      <c r="D15" s="27" t="s">
        <v>47</v>
      </c>
      <c r="E15" s="12" t="s">
        <v>48</v>
      </c>
      <c r="F15" s="28">
        <v>43476</v>
      </c>
      <c r="G15" s="14" t="s">
        <v>49</v>
      </c>
      <c r="H15" s="5" t="s">
        <v>19</v>
      </c>
      <c r="I15" s="17">
        <v>425850.03</v>
      </c>
      <c r="J15" s="35">
        <v>425850.03</v>
      </c>
    </row>
    <row r="16" spans="2:10" ht="45" x14ac:dyDescent="0.25">
      <c r="B16" s="34">
        <v>191413151</v>
      </c>
      <c r="C16" s="4" t="s">
        <v>9</v>
      </c>
      <c r="D16" s="27" t="s">
        <v>47</v>
      </c>
      <c r="E16" s="12" t="s">
        <v>50</v>
      </c>
      <c r="F16" s="28">
        <v>43497</v>
      </c>
      <c r="G16" s="14" t="s">
        <v>46</v>
      </c>
      <c r="H16" s="5" t="s">
        <v>19</v>
      </c>
      <c r="I16" s="17">
        <v>49551.88</v>
      </c>
      <c r="J16" s="35">
        <v>49551.88</v>
      </c>
    </row>
    <row r="17" spans="2:10" ht="45" x14ac:dyDescent="0.25">
      <c r="B17" s="34">
        <v>206276340</v>
      </c>
      <c r="C17" s="4" t="s">
        <v>9</v>
      </c>
      <c r="D17" s="27" t="s">
        <v>51</v>
      </c>
      <c r="E17" s="12" t="s">
        <v>52</v>
      </c>
      <c r="F17" s="28">
        <v>43543</v>
      </c>
      <c r="G17" s="14" t="s">
        <v>53</v>
      </c>
      <c r="H17" s="5" t="s">
        <v>19</v>
      </c>
      <c r="I17" s="17">
        <v>3000</v>
      </c>
      <c r="J17" s="35">
        <v>0</v>
      </c>
    </row>
    <row r="18" spans="2:10" ht="87" customHeight="1" x14ac:dyDescent="0.25">
      <c r="B18" s="34">
        <v>211358957</v>
      </c>
      <c r="C18" s="4" t="s">
        <v>33</v>
      </c>
      <c r="D18" s="27" t="s">
        <v>54</v>
      </c>
      <c r="E18" s="12" t="s">
        <v>55</v>
      </c>
      <c r="F18" s="28">
        <v>43465</v>
      </c>
      <c r="G18" s="14" t="s">
        <v>262</v>
      </c>
      <c r="H18" s="5" t="s">
        <v>19</v>
      </c>
      <c r="I18" s="17">
        <v>32977.699999999997</v>
      </c>
      <c r="J18" s="35">
        <f>5489.2+5107.2+5008.31</f>
        <v>15604.71</v>
      </c>
    </row>
    <row r="19" spans="2:10" ht="45" x14ac:dyDescent="0.25">
      <c r="B19" s="34">
        <v>211358957</v>
      </c>
      <c r="C19" s="4" t="s">
        <v>33</v>
      </c>
      <c r="D19" s="27" t="s">
        <v>54</v>
      </c>
      <c r="E19" s="12" t="s">
        <v>56</v>
      </c>
      <c r="F19" s="28">
        <v>43468</v>
      </c>
      <c r="G19" s="14" t="s">
        <v>57</v>
      </c>
      <c r="H19" s="5" t="s">
        <v>19</v>
      </c>
      <c r="I19" s="17">
        <v>186740</v>
      </c>
      <c r="J19" s="35">
        <f>15561.66*2</f>
        <v>31123.32</v>
      </c>
    </row>
    <row r="20" spans="2:10" ht="127.5" customHeight="1" x14ac:dyDescent="0.25">
      <c r="B20" s="34">
        <v>400091486</v>
      </c>
      <c r="C20" s="4" t="s">
        <v>9</v>
      </c>
      <c r="D20" s="27" t="s">
        <v>58</v>
      </c>
      <c r="E20" s="12" t="s">
        <v>59</v>
      </c>
      <c r="F20" s="28">
        <v>43460</v>
      </c>
      <c r="G20" s="14" t="s">
        <v>60</v>
      </c>
      <c r="H20" s="5" t="s">
        <v>24</v>
      </c>
      <c r="I20" s="17">
        <v>45000</v>
      </c>
      <c r="J20" s="35">
        <f>3291.14+3125.44</f>
        <v>6416.58</v>
      </c>
    </row>
    <row r="21" spans="2:10" ht="45" x14ac:dyDescent="0.25">
      <c r="B21" s="34">
        <v>203826654</v>
      </c>
      <c r="C21" s="4" t="s">
        <v>9</v>
      </c>
      <c r="D21" s="27" t="s">
        <v>61</v>
      </c>
      <c r="E21" s="12" t="s">
        <v>62</v>
      </c>
      <c r="F21" s="28">
        <v>43502</v>
      </c>
      <c r="G21" s="14" t="s">
        <v>63</v>
      </c>
      <c r="H21" s="5" t="s">
        <v>19</v>
      </c>
      <c r="I21" s="17">
        <v>180</v>
      </c>
      <c r="J21" s="35">
        <v>180</v>
      </c>
    </row>
    <row r="22" spans="2:10" ht="45" x14ac:dyDescent="0.25">
      <c r="B22" s="34">
        <v>204876606</v>
      </c>
      <c r="C22" s="4" t="s">
        <v>9</v>
      </c>
      <c r="D22" s="27" t="s">
        <v>64</v>
      </c>
      <c r="E22" s="12" t="s">
        <v>65</v>
      </c>
      <c r="F22" s="28">
        <v>43161</v>
      </c>
      <c r="G22" s="14" t="s">
        <v>66</v>
      </c>
      <c r="H22" s="5" t="s">
        <v>13</v>
      </c>
      <c r="I22" s="17">
        <v>35820</v>
      </c>
      <c r="J22" s="35">
        <f>2179.24+19.95+2234.71+6.52+2079.99+12.24</f>
        <v>6532.65</v>
      </c>
    </row>
    <row r="23" spans="2:10" ht="45" x14ac:dyDescent="0.25">
      <c r="B23" s="34">
        <v>204876606</v>
      </c>
      <c r="C23" s="4" t="s">
        <v>9</v>
      </c>
      <c r="D23" s="27" t="s">
        <v>64</v>
      </c>
      <c r="E23" s="12" t="s">
        <v>67</v>
      </c>
      <c r="F23" s="28">
        <v>43161</v>
      </c>
      <c r="G23" s="14" t="s">
        <v>66</v>
      </c>
      <c r="H23" s="5" t="s">
        <v>13</v>
      </c>
      <c r="I23" s="17">
        <v>7102.29</v>
      </c>
      <c r="J23" s="35">
        <f>1181.21+1166.27+1143.15</f>
        <v>3490.63</v>
      </c>
    </row>
    <row r="24" spans="2:10" ht="45" x14ac:dyDescent="0.25">
      <c r="B24" s="34">
        <v>202177205</v>
      </c>
      <c r="C24" s="4" t="s">
        <v>9</v>
      </c>
      <c r="D24" s="27" t="s">
        <v>68</v>
      </c>
      <c r="E24" s="12" t="s">
        <v>69</v>
      </c>
      <c r="F24" s="28">
        <v>43507</v>
      </c>
      <c r="G24" s="14" t="s">
        <v>70</v>
      </c>
      <c r="H24" s="5" t="s">
        <v>13</v>
      </c>
      <c r="I24" s="17">
        <v>356</v>
      </c>
      <c r="J24" s="35">
        <v>356</v>
      </c>
    </row>
    <row r="25" spans="2:10" ht="45" x14ac:dyDescent="0.25">
      <c r="B25" s="34">
        <v>202177205</v>
      </c>
      <c r="C25" s="4" t="s">
        <v>9</v>
      </c>
      <c r="D25" s="27" t="s">
        <v>68</v>
      </c>
      <c r="E25" s="12" t="s">
        <v>71</v>
      </c>
      <c r="F25" s="28">
        <v>43488</v>
      </c>
      <c r="G25" s="14" t="s">
        <v>70</v>
      </c>
      <c r="H25" s="5" t="s">
        <v>13</v>
      </c>
      <c r="I25" s="17">
        <v>320</v>
      </c>
      <c r="J25" s="35">
        <v>320</v>
      </c>
    </row>
    <row r="26" spans="2:10" ht="45" x14ac:dyDescent="0.25">
      <c r="B26" s="34">
        <v>202177205</v>
      </c>
      <c r="C26" s="4" t="s">
        <v>9</v>
      </c>
      <c r="D26" s="27" t="s">
        <v>68</v>
      </c>
      <c r="E26" s="12" t="s">
        <v>72</v>
      </c>
      <c r="F26" s="28">
        <v>43543</v>
      </c>
      <c r="G26" s="14" t="s">
        <v>70</v>
      </c>
      <c r="H26" s="5" t="s">
        <v>13</v>
      </c>
      <c r="I26" s="17">
        <v>218</v>
      </c>
      <c r="J26" s="35">
        <v>218</v>
      </c>
    </row>
    <row r="27" spans="2:10" ht="45" x14ac:dyDescent="0.25">
      <c r="B27" s="34">
        <v>202177205</v>
      </c>
      <c r="C27" s="4" t="s">
        <v>9</v>
      </c>
      <c r="D27" s="27" t="s">
        <v>68</v>
      </c>
      <c r="E27" s="12" t="s">
        <v>73</v>
      </c>
      <c r="F27" s="28">
        <v>43536</v>
      </c>
      <c r="G27" s="14" t="s">
        <v>70</v>
      </c>
      <c r="H27" s="5" t="s">
        <v>13</v>
      </c>
      <c r="I27" s="17">
        <v>152</v>
      </c>
      <c r="J27" s="35">
        <v>152</v>
      </c>
    </row>
    <row r="28" spans="2:10" ht="45" x14ac:dyDescent="0.25">
      <c r="B28" s="34">
        <v>202177205</v>
      </c>
      <c r="C28" s="4" t="s">
        <v>9</v>
      </c>
      <c r="D28" s="27" t="s">
        <v>68</v>
      </c>
      <c r="E28" s="12" t="s">
        <v>74</v>
      </c>
      <c r="F28" s="28">
        <v>43536</v>
      </c>
      <c r="G28" s="14" t="s">
        <v>70</v>
      </c>
      <c r="H28" s="5" t="s">
        <v>13</v>
      </c>
      <c r="I28" s="17">
        <v>109</v>
      </c>
      <c r="J28" s="35">
        <v>109</v>
      </c>
    </row>
    <row r="29" spans="2:10" ht="45" x14ac:dyDescent="0.25">
      <c r="B29" s="34">
        <v>202177205</v>
      </c>
      <c r="C29" s="4" t="s">
        <v>9</v>
      </c>
      <c r="D29" s="27" t="s">
        <v>68</v>
      </c>
      <c r="E29" s="12" t="s">
        <v>75</v>
      </c>
      <c r="F29" s="28">
        <v>43522</v>
      </c>
      <c r="G29" s="14" t="s">
        <v>70</v>
      </c>
      <c r="H29" s="5" t="s">
        <v>13</v>
      </c>
      <c r="I29" s="17">
        <v>218</v>
      </c>
      <c r="J29" s="35">
        <v>218</v>
      </c>
    </row>
    <row r="30" spans="2:10" ht="45" x14ac:dyDescent="0.25">
      <c r="B30" s="34">
        <v>202161098</v>
      </c>
      <c r="C30" s="4" t="s">
        <v>20</v>
      </c>
      <c r="D30" s="27" t="s">
        <v>76</v>
      </c>
      <c r="E30" s="12" t="s">
        <v>77</v>
      </c>
      <c r="F30" s="28">
        <v>43475</v>
      </c>
      <c r="G30" s="14" t="s">
        <v>15</v>
      </c>
      <c r="H30" s="5" t="s">
        <v>13</v>
      </c>
      <c r="I30" s="17">
        <v>592.79999999999995</v>
      </c>
      <c r="J30" s="35">
        <v>592.79999999999995</v>
      </c>
    </row>
    <row r="31" spans="2:10" ht="45" x14ac:dyDescent="0.25">
      <c r="B31" s="34">
        <v>202161098</v>
      </c>
      <c r="C31" s="4" t="s">
        <v>20</v>
      </c>
      <c r="D31" s="27" t="s">
        <v>76</v>
      </c>
      <c r="E31" s="12" t="s">
        <v>78</v>
      </c>
      <c r="F31" s="28">
        <v>43503</v>
      </c>
      <c r="G31" s="14" t="s">
        <v>15</v>
      </c>
      <c r="H31" s="5" t="s">
        <v>13</v>
      </c>
      <c r="I31" s="17">
        <v>296.39999999999998</v>
      </c>
      <c r="J31" s="35">
        <v>296.39999999999998</v>
      </c>
    </row>
    <row r="32" spans="2:10" ht="45" x14ac:dyDescent="0.25">
      <c r="B32" s="34">
        <v>202161098</v>
      </c>
      <c r="C32" s="4" t="s">
        <v>20</v>
      </c>
      <c r="D32" s="27" t="s">
        <v>76</v>
      </c>
      <c r="E32" s="12" t="s">
        <v>79</v>
      </c>
      <c r="F32" s="28">
        <v>43535</v>
      </c>
      <c r="G32" s="14" t="s">
        <v>15</v>
      </c>
      <c r="H32" s="5" t="s">
        <v>13</v>
      </c>
      <c r="I32" s="17">
        <v>556.79999999999995</v>
      </c>
      <c r="J32" s="35">
        <v>556.79999999999995</v>
      </c>
    </row>
    <row r="33" spans="2:10" ht="45" x14ac:dyDescent="0.25">
      <c r="B33" s="34">
        <v>202352514</v>
      </c>
      <c r="C33" s="4" t="s">
        <v>9</v>
      </c>
      <c r="D33" s="27" t="s">
        <v>80</v>
      </c>
      <c r="E33" s="12" t="s">
        <v>81</v>
      </c>
      <c r="F33" s="28">
        <v>43475</v>
      </c>
      <c r="G33" s="14" t="s">
        <v>15</v>
      </c>
      <c r="H33" s="5" t="s">
        <v>13</v>
      </c>
      <c r="I33" s="17">
        <v>831.6</v>
      </c>
      <c r="J33" s="35">
        <v>831.6</v>
      </c>
    </row>
    <row r="34" spans="2:10" ht="43.5" customHeight="1" x14ac:dyDescent="0.25">
      <c r="B34" s="34">
        <v>202352514</v>
      </c>
      <c r="C34" s="4" t="s">
        <v>9</v>
      </c>
      <c r="D34" s="27" t="s">
        <v>80</v>
      </c>
      <c r="E34" s="12" t="s">
        <v>82</v>
      </c>
      <c r="F34" s="28">
        <v>43503</v>
      </c>
      <c r="G34" s="14" t="s">
        <v>15</v>
      </c>
      <c r="H34" s="5" t="s">
        <v>13</v>
      </c>
      <c r="I34" s="17">
        <v>554.4</v>
      </c>
      <c r="J34" s="35">
        <v>554.4</v>
      </c>
    </row>
    <row r="35" spans="2:10" ht="45" x14ac:dyDescent="0.25">
      <c r="B35" s="34">
        <v>202352514</v>
      </c>
      <c r="C35" s="4" t="s">
        <v>9</v>
      </c>
      <c r="D35" s="27" t="s">
        <v>80</v>
      </c>
      <c r="E35" s="12" t="s">
        <v>83</v>
      </c>
      <c r="F35" s="28">
        <v>43535</v>
      </c>
      <c r="G35" s="14" t="s">
        <v>15</v>
      </c>
      <c r="H35" s="5" t="s">
        <v>13</v>
      </c>
      <c r="I35" s="17">
        <v>468</v>
      </c>
      <c r="J35" s="35">
        <v>468</v>
      </c>
    </row>
    <row r="36" spans="2:10" ht="45" x14ac:dyDescent="0.25">
      <c r="B36" s="34">
        <v>404391136</v>
      </c>
      <c r="C36" s="4" t="s">
        <v>9</v>
      </c>
      <c r="D36" s="27" t="s">
        <v>84</v>
      </c>
      <c r="E36" s="12" t="s">
        <v>85</v>
      </c>
      <c r="F36" s="28">
        <v>43479</v>
      </c>
      <c r="G36" s="14" t="s">
        <v>15</v>
      </c>
      <c r="H36" s="5" t="s">
        <v>13</v>
      </c>
      <c r="I36" s="17">
        <v>279.60000000000002</v>
      </c>
      <c r="J36" s="35">
        <v>279.60000000000002</v>
      </c>
    </row>
    <row r="37" spans="2:10" ht="45" x14ac:dyDescent="0.25">
      <c r="B37" s="34">
        <v>404391136</v>
      </c>
      <c r="C37" s="4" t="s">
        <v>9</v>
      </c>
      <c r="D37" s="27" t="s">
        <v>84</v>
      </c>
      <c r="E37" s="12" t="s">
        <v>86</v>
      </c>
      <c r="F37" s="28">
        <v>43503</v>
      </c>
      <c r="G37" s="14" t="s">
        <v>15</v>
      </c>
      <c r="H37" s="5" t="s">
        <v>13</v>
      </c>
      <c r="I37" s="17">
        <v>268.8</v>
      </c>
      <c r="J37" s="35">
        <v>268.8</v>
      </c>
    </row>
    <row r="38" spans="2:10" ht="45" x14ac:dyDescent="0.25">
      <c r="B38" s="34">
        <v>404391136</v>
      </c>
      <c r="C38" s="4" t="s">
        <v>9</v>
      </c>
      <c r="D38" s="27" t="s">
        <v>84</v>
      </c>
      <c r="E38" s="12" t="s">
        <v>87</v>
      </c>
      <c r="F38" s="28">
        <v>43535</v>
      </c>
      <c r="G38" s="14" t="s">
        <v>15</v>
      </c>
      <c r="H38" s="5" t="s">
        <v>13</v>
      </c>
      <c r="I38" s="17">
        <v>2580</v>
      </c>
      <c r="J38" s="35">
        <v>2580</v>
      </c>
    </row>
    <row r="39" spans="2:10" ht="60" x14ac:dyDescent="0.25">
      <c r="B39" s="34">
        <v>401947293</v>
      </c>
      <c r="C39" s="4" t="s">
        <v>9</v>
      </c>
      <c r="D39" s="27" t="s">
        <v>88</v>
      </c>
      <c r="E39" s="12" t="s">
        <v>89</v>
      </c>
      <c r="F39" s="28">
        <v>43501</v>
      </c>
      <c r="G39" s="14" t="s">
        <v>90</v>
      </c>
      <c r="H39" s="5" t="s">
        <v>24</v>
      </c>
      <c r="I39" s="17">
        <v>3385</v>
      </c>
      <c r="J39" s="35">
        <f>415+101.5+78</f>
        <v>594.5</v>
      </c>
    </row>
    <row r="40" spans="2:10" ht="198" customHeight="1" x14ac:dyDescent="0.25">
      <c r="B40" s="34">
        <v>404888528</v>
      </c>
      <c r="C40" s="4" t="s">
        <v>9</v>
      </c>
      <c r="D40" s="27" t="s">
        <v>91</v>
      </c>
      <c r="E40" s="12" t="s">
        <v>92</v>
      </c>
      <c r="F40" s="28">
        <v>43516</v>
      </c>
      <c r="G40" s="14" t="s">
        <v>93</v>
      </c>
      <c r="H40" s="5" t="s">
        <v>19</v>
      </c>
      <c r="I40" s="17">
        <v>1195.2</v>
      </c>
      <c r="J40" s="35">
        <v>1195.2</v>
      </c>
    </row>
    <row r="41" spans="2:10" ht="45" x14ac:dyDescent="0.25">
      <c r="B41" s="34">
        <v>205166210</v>
      </c>
      <c r="C41" s="4" t="s">
        <v>9</v>
      </c>
      <c r="D41" s="27" t="s">
        <v>94</v>
      </c>
      <c r="E41" s="12" t="s">
        <v>95</v>
      </c>
      <c r="F41" s="28">
        <v>43508</v>
      </c>
      <c r="G41" s="14" t="s">
        <v>96</v>
      </c>
      <c r="H41" s="5" t="s">
        <v>19</v>
      </c>
      <c r="I41" s="17">
        <v>40</v>
      </c>
      <c r="J41" s="35">
        <v>40</v>
      </c>
    </row>
    <row r="42" spans="2:10" ht="45" x14ac:dyDescent="0.25">
      <c r="B42" s="34">
        <v>1001013137</v>
      </c>
      <c r="C42" s="4" t="s">
        <v>97</v>
      </c>
      <c r="D42" s="27" t="s">
        <v>98</v>
      </c>
      <c r="E42" s="12" t="s">
        <v>99</v>
      </c>
      <c r="F42" s="28">
        <v>43488</v>
      </c>
      <c r="G42" s="14" t="s">
        <v>53</v>
      </c>
      <c r="H42" s="5" t="s">
        <v>19</v>
      </c>
      <c r="I42" s="17">
        <v>200</v>
      </c>
      <c r="J42" s="35">
        <v>200</v>
      </c>
    </row>
    <row r="43" spans="2:10" ht="45" x14ac:dyDescent="0.25">
      <c r="B43" s="34">
        <v>201946573</v>
      </c>
      <c r="C43" s="4" t="s">
        <v>9</v>
      </c>
      <c r="D43" s="27" t="s">
        <v>100</v>
      </c>
      <c r="E43" s="12" t="s">
        <v>102</v>
      </c>
      <c r="F43" s="28">
        <v>43553</v>
      </c>
      <c r="G43" s="14" t="s">
        <v>101</v>
      </c>
      <c r="H43" s="5" t="s">
        <v>19</v>
      </c>
      <c r="I43" s="17">
        <v>126</v>
      </c>
      <c r="J43" s="35">
        <v>126</v>
      </c>
    </row>
    <row r="44" spans="2:10" ht="79.5" customHeight="1" x14ac:dyDescent="0.25">
      <c r="B44" s="34">
        <v>248435670</v>
      </c>
      <c r="C44" s="4" t="s">
        <v>9</v>
      </c>
      <c r="D44" s="27" t="s">
        <v>103</v>
      </c>
      <c r="E44" s="12" t="s">
        <v>104</v>
      </c>
      <c r="F44" s="28">
        <v>43475</v>
      </c>
      <c r="G44" s="14" t="s">
        <v>105</v>
      </c>
      <c r="H44" s="5" t="s">
        <v>19</v>
      </c>
      <c r="I44" s="17">
        <v>651.5</v>
      </c>
      <c r="J44" s="35">
        <v>651.5</v>
      </c>
    </row>
    <row r="45" spans="2:10" ht="45" x14ac:dyDescent="0.25">
      <c r="B45" s="34">
        <v>208145176</v>
      </c>
      <c r="C45" s="4" t="s">
        <v>9</v>
      </c>
      <c r="D45" s="27" t="s">
        <v>106</v>
      </c>
      <c r="E45" s="12" t="s">
        <v>107</v>
      </c>
      <c r="F45" s="28">
        <v>43476</v>
      </c>
      <c r="G45" s="14" t="s">
        <v>108</v>
      </c>
      <c r="H45" s="5" t="s">
        <v>19</v>
      </c>
      <c r="I45" s="17">
        <v>2045.37</v>
      </c>
      <c r="J45" s="35">
        <v>2045.37</v>
      </c>
    </row>
    <row r="46" spans="2:10" ht="45" x14ac:dyDescent="0.25">
      <c r="B46" s="34">
        <v>236098165</v>
      </c>
      <c r="C46" s="4" t="s">
        <v>20</v>
      </c>
      <c r="D46" s="27" t="s">
        <v>109</v>
      </c>
      <c r="E46" s="12" t="s">
        <v>110</v>
      </c>
      <c r="F46" s="28">
        <v>43543</v>
      </c>
      <c r="G46" s="14" t="s">
        <v>53</v>
      </c>
      <c r="H46" s="5" t="s">
        <v>19</v>
      </c>
      <c r="I46" s="17">
        <v>5000</v>
      </c>
      <c r="J46" s="35">
        <v>0</v>
      </c>
    </row>
    <row r="47" spans="2:10" ht="90" x14ac:dyDescent="0.25">
      <c r="B47" s="34">
        <v>205073016</v>
      </c>
      <c r="C47" s="4" t="s">
        <v>20</v>
      </c>
      <c r="D47" s="27" t="s">
        <v>111</v>
      </c>
      <c r="E47" s="12" t="s">
        <v>112</v>
      </c>
      <c r="F47" s="28">
        <v>43543</v>
      </c>
      <c r="G47" s="14" t="s">
        <v>113</v>
      </c>
      <c r="H47" s="5" t="s">
        <v>19</v>
      </c>
      <c r="I47" s="17">
        <v>4000</v>
      </c>
      <c r="J47" s="35">
        <v>3139.36</v>
      </c>
    </row>
    <row r="48" spans="2:10" ht="75" x14ac:dyDescent="0.25">
      <c r="B48" s="34">
        <v>205190513</v>
      </c>
      <c r="C48" s="4" t="s">
        <v>33</v>
      </c>
      <c r="D48" s="27" t="s">
        <v>114</v>
      </c>
      <c r="E48" s="12" t="s">
        <v>115</v>
      </c>
      <c r="F48" s="28">
        <v>43524</v>
      </c>
      <c r="G48" s="14" t="s">
        <v>116</v>
      </c>
      <c r="H48" s="5" t="s">
        <v>19</v>
      </c>
      <c r="I48" s="17">
        <v>500</v>
      </c>
      <c r="J48" s="35">
        <v>210</v>
      </c>
    </row>
    <row r="49" spans="2:10" ht="45" x14ac:dyDescent="0.25">
      <c r="B49" s="34">
        <v>205090890</v>
      </c>
      <c r="C49" s="4" t="s">
        <v>9</v>
      </c>
      <c r="D49" s="27" t="s">
        <v>117</v>
      </c>
      <c r="E49" s="12" t="s">
        <v>118</v>
      </c>
      <c r="F49" s="28">
        <v>43535</v>
      </c>
      <c r="G49" s="14" t="s">
        <v>113</v>
      </c>
      <c r="H49" s="5" t="s">
        <v>19</v>
      </c>
      <c r="I49" s="17">
        <v>400</v>
      </c>
      <c r="J49" s="35">
        <v>300.89999999999998</v>
      </c>
    </row>
    <row r="50" spans="2:10" ht="45" x14ac:dyDescent="0.25">
      <c r="B50" s="34">
        <v>202052054</v>
      </c>
      <c r="C50" s="4" t="s">
        <v>9</v>
      </c>
      <c r="D50" s="27" t="s">
        <v>119</v>
      </c>
      <c r="E50" s="12" t="s">
        <v>120</v>
      </c>
      <c r="F50" s="28">
        <v>43501</v>
      </c>
      <c r="G50" s="14" t="s">
        <v>121</v>
      </c>
      <c r="H50" s="5" t="s">
        <v>19</v>
      </c>
      <c r="I50" s="17">
        <v>507</v>
      </c>
      <c r="J50" s="35">
        <v>507</v>
      </c>
    </row>
    <row r="51" spans="2:10" ht="45" x14ac:dyDescent="0.25">
      <c r="B51" s="34">
        <v>202052054</v>
      </c>
      <c r="C51" s="4" t="s">
        <v>9</v>
      </c>
      <c r="D51" s="27" t="s">
        <v>119</v>
      </c>
      <c r="E51" s="12" t="s">
        <v>122</v>
      </c>
      <c r="F51" s="28">
        <v>43501</v>
      </c>
      <c r="G51" s="14" t="s">
        <v>121</v>
      </c>
      <c r="H51" s="5" t="s">
        <v>19</v>
      </c>
      <c r="I51" s="17">
        <v>486</v>
      </c>
      <c r="J51" s="35">
        <v>486</v>
      </c>
    </row>
    <row r="52" spans="2:10" ht="45" x14ac:dyDescent="0.25">
      <c r="B52" s="34">
        <v>204892964</v>
      </c>
      <c r="C52" s="4" t="s">
        <v>9</v>
      </c>
      <c r="D52" s="27" t="s">
        <v>123</v>
      </c>
      <c r="E52" s="12" t="s">
        <v>124</v>
      </c>
      <c r="F52" s="28">
        <v>43551</v>
      </c>
      <c r="G52" s="14" t="s">
        <v>125</v>
      </c>
      <c r="H52" s="5" t="s">
        <v>13</v>
      </c>
      <c r="I52" s="17">
        <v>1204.5</v>
      </c>
      <c r="J52" s="35">
        <v>0</v>
      </c>
    </row>
    <row r="53" spans="2:10" ht="45" x14ac:dyDescent="0.25">
      <c r="B53" s="34">
        <v>38508280054</v>
      </c>
      <c r="C53" s="4" t="s">
        <v>126</v>
      </c>
      <c r="D53" s="27" t="s">
        <v>127</v>
      </c>
      <c r="E53" s="12" t="s">
        <v>128</v>
      </c>
      <c r="F53" s="28">
        <v>43480</v>
      </c>
      <c r="G53" s="14" t="s">
        <v>129</v>
      </c>
      <c r="H53" s="5" t="s">
        <v>19</v>
      </c>
      <c r="I53" s="17">
        <v>20800</v>
      </c>
      <c r="J53" s="35">
        <v>20800</v>
      </c>
    </row>
    <row r="54" spans="2:10" ht="45" x14ac:dyDescent="0.25">
      <c r="B54" s="34">
        <v>1004003294</v>
      </c>
      <c r="C54" s="4" t="s">
        <v>126</v>
      </c>
      <c r="D54" s="27" t="s">
        <v>130</v>
      </c>
      <c r="E54" s="12" t="s">
        <v>131</v>
      </c>
      <c r="F54" s="28">
        <v>43516</v>
      </c>
      <c r="G54" s="14" t="s">
        <v>132</v>
      </c>
      <c r="H54" s="5" t="s">
        <v>19</v>
      </c>
      <c r="I54" s="17">
        <v>250</v>
      </c>
      <c r="J54" s="35">
        <v>250</v>
      </c>
    </row>
    <row r="55" spans="2:10" ht="120" x14ac:dyDescent="0.25">
      <c r="B55" s="34">
        <v>204577813</v>
      </c>
      <c r="C55" s="4" t="s">
        <v>33</v>
      </c>
      <c r="D55" s="27" t="s">
        <v>133</v>
      </c>
      <c r="E55" s="12" t="s">
        <v>260</v>
      </c>
      <c r="F55" s="28">
        <v>43476</v>
      </c>
      <c r="G55" s="14" t="s">
        <v>134</v>
      </c>
      <c r="H55" s="5" t="s">
        <v>19</v>
      </c>
      <c r="I55" s="17">
        <f>22272+9408</f>
        <v>31680</v>
      </c>
      <c r="J55" s="35">
        <f>(1856+784)*2</f>
        <v>5280</v>
      </c>
    </row>
    <row r="56" spans="2:10" ht="45" x14ac:dyDescent="0.25">
      <c r="B56" s="34">
        <v>404907222</v>
      </c>
      <c r="C56" s="4" t="s">
        <v>9</v>
      </c>
      <c r="D56" s="27" t="s">
        <v>135</v>
      </c>
      <c r="E56" s="12" t="s">
        <v>136</v>
      </c>
      <c r="F56" s="28">
        <v>43475</v>
      </c>
      <c r="G56" s="14" t="s">
        <v>137</v>
      </c>
      <c r="H56" s="5" t="s">
        <v>19</v>
      </c>
      <c r="I56" s="17">
        <v>165</v>
      </c>
      <c r="J56" s="35">
        <v>165</v>
      </c>
    </row>
    <row r="57" spans="2:10" ht="45" x14ac:dyDescent="0.25">
      <c r="B57" s="34">
        <v>203868635</v>
      </c>
      <c r="C57" s="4" t="s">
        <v>9</v>
      </c>
      <c r="D57" s="27" t="s">
        <v>139</v>
      </c>
      <c r="E57" s="12" t="s">
        <v>140</v>
      </c>
      <c r="F57" s="28">
        <v>43510</v>
      </c>
      <c r="G57" s="14" t="s">
        <v>141</v>
      </c>
      <c r="H57" s="5" t="s">
        <v>19</v>
      </c>
      <c r="I57" s="17">
        <v>852</v>
      </c>
      <c r="J57" s="35">
        <v>852</v>
      </c>
    </row>
    <row r="58" spans="2:10" ht="45" x14ac:dyDescent="0.25">
      <c r="B58" s="34">
        <v>406128275</v>
      </c>
      <c r="C58" s="4" t="s">
        <v>9</v>
      </c>
      <c r="D58" s="27" t="s">
        <v>142</v>
      </c>
      <c r="E58" s="12" t="s">
        <v>143</v>
      </c>
      <c r="F58" s="28">
        <v>43475</v>
      </c>
      <c r="G58" s="14" t="s">
        <v>113</v>
      </c>
      <c r="H58" s="5" t="s">
        <v>19</v>
      </c>
      <c r="I58" s="17">
        <v>1000</v>
      </c>
      <c r="J58" s="35">
        <v>979.8</v>
      </c>
    </row>
    <row r="59" spans="2:10" ht="45" x14ac:dyDescent="0.25">
      <c r="B59" s="34">
        <v>406128275</v>
      </c>
      <c r="C59" s="4" t="s">
        <v>9</v>
      </c>
      <c r="D59" s="27" t="s">
        <v>142</v>
      </c>
      <c r="E59" s="12" t="s">
        <v>144</v>
      </c>
      <c r="F59" s="28">
        <v>43543</v>
      </c>
      <c r="G59" s="14" t="s">
        <v>113</v>
      </c>
      <c r="H59" s="5" t="s">
        <v>19</v>
      </c>
      <c r="I59" s="17">
        <v>1100</v>
      </c>
      <c r="J59" s="35">
        <v>1098</v>
      </c>
    </row>
    <row r="60" spans="2:10" ht="45" x14ac:dyDescent="0.25">
      <c r="B60" s="34">
        <v>202888358</v>
      </c>
      <c r="C60" s="4" t="s">
        <v>9</v>
      </c>
      <c r="D60" s="27" t="s">
        <v>145</v>
      </c>
      <c r="E60" s="12" t="s">
        <v>146</v>
      </c>
      <c r="F60" s="28">
        <v>43536</v>
      </c>
      <c r="G60" s="14" t="s">
        <v>147</v>
      </c>
      <c r="H60" s="5" t="s">
        <v>19</v>
      </c>
      <c r="I60" s="17">
        <v>300</v>
      </c>
      <c r="J60" s="35">
        <v>300</v>
      </c>
    </row>
    <row r="61" spans="2:10" ht="45" x14ac:dyDescent="0.25">
      <c r="B61" s="34">
        <v>424612958</v>
      </c>
      <c r="C61" s="4" t="s">
        <v>148</v>
      </c>
      <c r="D61" s="27" t="s">
        <v>149</v>
      </c>
      <c r="E61" s="12" t="s">
        <v>150</v>
      </c>
      <c r="F61" s="28">
        <v>43475</v>
      </c>
      <c r="G61" s="14" t="s">
        <v>151</v>
      </c>
      <c r="H61" s="5" t="s">
        <v>19</v>
      </c>
      <c r="I61" s="17">
        <v>105</v>
      </c>
      <c r="J61" s="35">
        <v>105</v>
      </c>
    </row>
    <row r="62" spans="2:10" ht="60" x14ac:dyDescent="0.25">
      <c r="B62" s="34">
        <v>402000598</v>
      </c>
      <c r="C62" s="4" t="s">
        <v>9</v>
      </c>
      <c r="D62" s="27" t="s">
        <v>152</v>
      </c>
      <c r="E62" s="12" t="s">
        <v>153</v>
      </c>
      <c r="F62" s="28">
        <v>43476</v>
      </c>
      <c r="G62" s="14" t="s">
        <v>154</v>
      </c>
      <c r="H62" s="5" t="s">
        <v>19</v>
      </c>
      <c r="I62" s="17">
        <v>4900</v>
      </c>
      <c r="J62" s="35">
        <v>1000</v>
      </c>
    </row>
    <row r="63" spans="2:10" ht="45" x14ac:dyDescent="0.25">
      <c r="B63" s="34">
        <v>400048747</v>
      </c>
      <c r="C63" s="4" t="s">
        <v>9</v>
      </c>
      <c r="D63" s="27" t="s">
        <v>155</v>
      </c>
      <c r="E63" s="12" t="s">
        <v>156</v>
      </c>
      <c r="F63" s="28">
        <v>43516</v>
      </c>
      <c r="G63" s="14" t="s">
        <v>157</v>
      </c>
      <c r="H63" s="5" t="s">
        <v>19</v>
      </c>
      <c r="I63" s="17">
        <v>1200</v>
      </c>
      <c r="J63" s="35">
        <v>1200</v>
      </c>
    </row>
    <row r="64" spans="2:10" ht="45" x14ac:dyDescent="0.25">
      <c r="B64" s="34">
        <v>205282665</v>
      </c>
      <c r="C64" s="4" t="s">
        <v>9</v>
      </c>
      <c r="D64" s="27" t="s">
        <v>158</v>
      </c>
      <c r="E64" s="12" t="s">
        <v>159</v>
      </c>
      <c r="F64" s="28">
        <v>43535</v>
      </c>
      <c r="G64" s="14" t="s">
        <v>121</v>
      </c>
      <c r="H64" s="5" t="s">
        <v>19</v>
      </c>
      <c r="I64" s="17">
        <v>320</v>
      </c>
      <c r="J64" s="35">
        <v>320</v>
      </c>
    </row>
    <row r="65" spans="2:10" ht="45" x14ac:dyDescent="0.25">
      <c r="B65" s="34">
        <v>436031465</v>
      </c>
      <c r="C65" s="4" t="s">
        <v>9</v>
      </c>
      <c r="D65" s="27" t="s">
        <v>160</v>
      </c>
      <c r="E65" s="12" t="s">
        <v>161</v>
      </c>
      <c r="F65" s="28">
        <v>43444</v>
      </c>
      <c r="G65" s="14" t="s">
        <v>162</v>
      </c>
      <c r="H65" s="5" t="s">
        <v>19</v>
      </c>
      <c r="I65" s="17">
        <v>385</v>
      </c>
      <c r="J65" s="35">
        <v>385</v>
      </c>
    </row>
    <row r="66" spans="2:10" ht="105" x14ac:dyDescent="0.25">
      <c r="B66" s="34">
        <v>404920289</v>
      </c>
      <c r="C66" s="4" t="s">
        <v>9</v>
      </c>
      <c r="D66" s="27" t="s">
        <v>163</v>
      </c>
      <c r="E66" s="12" t="s">
        <v>164</v>
      </c>
      <c r="F66" s="28">
        <v>43460</v>
      </c>
      <c r="G66" s="14" t="s">
        <v>165</v>
      </c>
      <c r="H66" s="5" t="s">
        <v>24</v>
      </c>
      <c r="I66" s="17">
        <v>6426</v>
      </c>
      <c r="J66" s="35">
        <f>515.68*2</f>
        <v>1031.3599999999999</v>
      </c>
    </row>
    <row r="67" spans="2:10" ht="45" x14ac:dyDescent="0.25">
      <c r="B67" s="34">
        <v>20001002697</v>
      </c>
      <c r="C67" s="4" t="s">
        <v>97</v>
      </c>
      <c r="D67" s="27" t="s">
        <v>166</v>
      </c>
      <c r="E67" s="12" t="s">
        <v>167</v>
      </c>
      <c r="F67" s="28">
        <v>43475</v>
      </c>
      <c r="G67" s="14" t="s">
        <v>168</v>
      </c>
      <c r="H67" s="5" t="s">
        <v>19</v>
      </c>
      <c r="I67" s="17">
        <v>100</v>
      </c>
      <c r="J67" s="35">
        <v>100</v>
      </c>
    </row>
    <row r="68" spans="2:10" ht="45" x14ac:dyDescent="0.25">
      <c r="B68" s="34">
        <v>404476189</v>
      </c>
      <c r="C68" s="4" t="s">
        <v>20</v>
      </c>
      <c r="D68" s="27" t="s">
        <v>169</v>
      </c>
      <c r="E68" s="12" t="s">
        <v>170</v>
      </c>
      <c r="F68" s="28">
        <v>43468</v>
      </c>
      <c r="G68" s="14" t="s">
        <v>171</v>
      </c>
      <c r="H68" s="5" t="s">
        <v>19</v>
      </c>
      <c r="I68" s="17">
        <v>741</v>
      </c>
      <c r="J68" s="35">
        <v>741</v>
      </c>
    </row>
    <row r="69" spans="2:10" ht="45" x14ac:dyDescent="0.25">
      <c r="B69" s="34">
        <v>404476189</v>
      </c>
      <c r="C69" s="4" t="s">
        <v>20</v>
      </c>
      <c r="D69" s="27" t="s">
        <v>169</v>
      </c>
      <c r="E69" s="12" t="s">
        <v>172</v>
      </c>
      <c r="F69" s="28">
        <v>43524</v>
      </c>
      <c r="G69" s="14" t="s">
        <v>171</v>
      </c>
      <c r="H69" s="5" t="s">
        <v>19</v>
      </c>
      <c r="I69" s="17">
        <v>793</v>
      </c>
      <c r="J69" s="35">
        <v>793</v>
      </c>
    </row>
    <row r="70" spans="2:10" ht="60" x14ac:dyDescent="0.25">
      <c r="B70" s="34">
        <v>1030004331</v>
      </c>
      <c r="C70" s="4" t="s">
        <v>97</v>
      </c>
      <c r="D70" s="27" t="s">
        <v>173</v>
      </c>
      <c r="E70" s="12" t="s">
        <v>174</v>
      </c>
      <c r="F70" s="28">
        <v>43501</v>
      </c>
      <c r="G70" s="14" t="s">
        <v>175</v>
      </c>
      <c r="H70" s="5" t="s">
        <v>19</v>
      </c>
      <c r="I70" s="17">
        <v>260</v>
      </c>
      <c r="J70" s="35">
        <v>260</v>
      </c>
    </row>
    <row r="71" spans="2:10" ht="88.5" customHeight="1" x14ac:dyDescent="0.25">
      <c r="B71" s="34">
        <v>202238621</v>
      </c>
      <c r="C71" s="4" t="s">
        <v>33</v>
      </c>
      <c r="D71" s="27" t="s">
        <v>176</v>
      </c>
      <c r="E71" s="12" t="s">
        <v>177</v>
      </c>
      <c r="F71" s="28">
        <v>43465</v>
      </c>
      <c r="G71" s="14" t="s">
        <v>178</v>
      </c>
      <c r="H71" s="5" t="s">
        <v>19</v>
      </c>
      <c r="I71" s="17">
        <v>3000</v>
      </c>
      <c r="J71" s="35">
        <v>500</v>
      </c>
    </row>
    <row r="72" spans="2:10" ht="75" x14ac:dyDescent="0.25">
      <c r="B72" s="34">
        <v>1021002695</v>
      </c>
      <c r="C72" s="4" t="s">
        <v>97</v>
      </c>
      <c r="D72" s="27" t="s">
        <v>179</v>
      </c>
      <c r="E72" s="12" t="s">
        <v>180</v>
      </c>
      <c r="F72" s="28">
        <v>43460</v>
      </c>
      <c r="G72" s="14" t="s">
        <v>261</v>
      </c>
      <c r="H72" s="5" t="s">
        <v>24</v>
      </c>
      <c r="I72" s="17">
        <v>78840</v>
      </c>
      <c r="J72" s="35">
        <f>6150+6150</f>
        <v>12300</v>
      </c>
    </row>
    <row r="73" spans="2:10" ht="60" x14ac:dyDescent="0.25">
      <c r="B73" s="34">
        <v>412706362</v>
      </c>
      <c r="C73" s="4" t="s">
        <v>9</v>
      </c>
      <c r="D73" s="27" t="s">
        <v>181</v>
      </c>
      <c r="E73" s="12" t="s">
        <v>182</v>
      </c>
      <c r="F73" s="28">
        <v>43496</v>
      </c>
      <c r="G73" s="14" t="s">
        <v>183</v>
      </c>
      <c r="H73" s="5" t="s">
        <v>19</v>
      </c>
      <c r="I73" s="17">
        <v>2500</v>
      </c>
      <c r="J73" s="35">
        <v>200.22</v>
      </c>
    </row>
    <row r="74" spans="2:10" ht="60" x14ac:dyDescent="0.25">
      <c r="B74" s="34">
        <v>205267423</v>
      </c>
      <c r="C74" s="4" t="s">
        <v>9</v>
      </c>
      <c r="D74" s="27" t="s">
        <v>184</v>
      </c>
      <c r="E74" s="12" t="s">
        <v>185</v>
      </c>
      <c r="F74" s="28">
        <v>43465</v>
      </c>
      <c r="G74" s="14" t="s">
        <v>26</v>
      </c>
      <c r="H74" s="5" t="s">
        <v>24</v>
      </c>
      <c r="I74" s="17">
        <v>9598.92</v>
      </c>
      <c r="J74" s="35">
        <f>799.91+799.91</f>
        <v>1599.82</v>
      </c>
    </row>
    <row r="75" spans="2:10" ht="45" x14ac:dyDescent="0.25">
      <c r="B75" s="34">
        <v>69040000000</v>
      </c>
      <c r="C75" s="4" t="s">
        <v>126</v>
      </c>
      <c r="D75" s="27" t="s">
        <v>186</v>
      </c>
      <c r="E75" s="12" t="s">
        <v>187</v>
      </c>
      <c r="F75" s="28">
        <v>43475</v>
      </c>
      <c r="G75" s="14" t="s">
        <v>188</v>
      </c>
      <c r="H75" s="5" t="s">
        <v>19</v>
      </c>
      <c r="I75" s="17">
        <v>4900</v>
      </c>
      <c r="J75" s="35">
        <v>3500</v>
      </c>
    </row>
    <row r="76" spans="2:10" ht="105" x14ac:dyDescent="0.25">
      <c r="B76" s="34">
        <v>404526777</v>
      </c>
      <c r="C76" s="4" t="s">
        <v>20</v>
      </c>
      <c r="D76" s="27" t="s">
        <v>189</v>
      </c>
      <c r="E76" s="12" t="s">
        <v>190</v>
      </c>
      <c r="F76" s="28">
        <v>43468</v>
      </c>
      <c r="G76" s="14" t="s">
        <v>171</v>
      </c>
      <c r="H76" s="5" t="s">
        <v>19</v>
      </c>
      <c r="I76" s="17">
        <f>5406.45+3677.38</f>
        <v>9083.83</v>
      </c>
      <c r="J76" s="35">
        <f>5406.45+3677.38</f>
        <v>9083.83</v>
      </c>
    </row>
    <row r="77" spans="2:10" ht="105" x14ac:dyDescent="0.25">
      <c r="B77" s="34">
        <v>404526777</v>
      </c>
      <c r="C77" s="4" t="s">
        <v>20</v>
      </c>
      <c r="D77" s="27" t="s">
        <v>189</v>
      </c>
      <c r="E77" s="12" t="s">
        <v>191</v>
      </c>
      <c r="F77" s="28">
        <v>43525</v>
      </c>
      <c r="G77" s="14" t="s">
        <v>171</v>
      </c>
      <c r="H77" s="5" t="s">
        <v>19</v>
      </c>
      <c r="I77" s="17">
        <f>9486.11+6442.82</f>
        <v>15928.93</v>
      </c>
      <c r="J77" s="35">
        <v>0</v>
      </c>
    </row>
    <row r="78" spans="2:10" ht="45" x14ac:dyDescent="0.25">
      <c r="B78" s="34">
        <v>400135046</v>
      </c>
      <c r="C78" s="4" t="s">
        <v>9</v>
      </c>
      <c r="D78" s="27" t="s">
        <v>192</v>
      </c>
      <c r="E78" s="12" t="s">
        <v>193</v>
      </c>
      <c r="F78" s="28">
        <v>43475</v>
      </c>
      <c r="G78" s="14" t="s">
        <v>194</v>
      </c>
      <c r="H78" s="5" t="s">
        <v>19</v>
      </c>
      <c r="I78" s="17">
        <v>255</v>
      </c>
      <c r="J78" s="35">
        <v>255</v>
      </c>
    </row>
    <row r="79" spans="2:10" ht="45" x14ac:dyDescent="0.25">
      <c r="B79" s="34">
        <v>400135046</v>
      </c>
      <c r="C79" s="4" t="s">
        <v>9</v>
      </c>
      <c r="D79" s="27" t="s">
        <v>192</v>
      </c>
      <c r="E79" s="12" t="s">
        <v>195</v>
      </c>
      <c r="F79" s="28">
        <v>43592</v>
      </c>
      <c r="G79" s="14" t="s">
        <v>151</v>
      </c>
      <c r="H79" s="5" t="s">
        <v>19</v>
      </c>
      <c r="I79" s="17">
        <v>375.5</v>
      </c>
      <c r="J79" s="35">
        <v>375.5</v>
      </c>
    </row>
    <row r="80" spans="2:10" ht="45" x14ac:dyDescent="0.25">
      <c r="B80" s="34">
        <v>400135046</v>
      </c>
      <c r="C80" s="4" t="s">
        <v>9</v>
      </c>
      <c r="D80" s="27" t="s">
        <v>192</v>
      </c>
      <c r="E80" s="12" t="s">
        <v>196</v>
      </c>
      <c r="F80" s="28">
        <v>43628</v>
      </c>
      <c r="G80" s="14" t="s">
        <v>151</v>
      </c>
      <c r="H80" s="5" t="s">
        <v>19</v>
      </c>
      <c r="I80" s="17">
        <v>419.2</v>
      </c>
      <c r="J80" s="35">
        <v>419.2</v>
      </c>
    </row>
    <row r="81" spans="2:10" ht="75" x14ac:dyDescent="0.25">
      <c r="B81" s="34">
        <v>205286858</v>
      </c>
      <c r="C81" s="4" t="s">
        <v>9</v>
      </c>
      <c r="D81" s="27" t="s">
        <v>197</v>
      </c>
      <c r="E81" s="12" t="s">
        <v>198</v>
      </c>
      <c r="F81" s="28">
        <v>43501</v>
      </c>
      <c r="G81" s="14" t="s">
        <v>199</v>
      </c>
      <c r="H81" s="5" t="s">
        <v>19</v>
      </c>
      <c r="I81" s="17">
        <v>4886.07</v>
      </c>
      <c r="J81" s="35">
        <v>0</v>
      </c>
    </row>
    <row r="82" spans="2:10" ht="60" x14ac:dyDescent="0.25">
      <c r="B82" s="34">
        <v>400122602</v>
      </c>
      <c r="C82" s="4" t="s">
        <v>9</v>
      </c>
      <c r="D82" s="27" t="s">
        <v>200</v>
      </c>
      <c r="E82" s="12" t="s">
        <v>201</v>
      </c>
      <c r="F82" s="28">
        <v>43476</v>
      </c>
      <c r="G82" s="14" t="s">
        <v>53</v>
      </c>
      <c r="H82" s="5" t="s">
        <v>24</v>
      </c>
      <c r="I82" s="17">
        <v>110000</v>
      </c>
      <c r="J82" s="35">
        <v>7222.5</v>
      </c>
    </row>
    <row r="83" spans="2:10" ht="75" x14ac:dyDescent="0.25">
      <c r="B83" s="34">
        <v>405017235</v>
      </c>
      <c r="C83" s="4" t="s">
        <v>9</v>
      </c>
      <c r="D83" s="27" t="s">
        <v>202</v>
      </c>
      <c r="E83" s="12" t="s">
        <v>203</v>
      </c>
      <c r="F83" s="28">
        <v>43502</v>
      </c>
      <c r="G83" s="14" t="s">
        <v>204</v>
      </c>
      <c r="H83" s="5" t="s">
        <v>24</v>
      </c>
      <c r="I83" s="17">
        <v>50000</v>
      </c>
      <c r="J83" s="35">
        <v>5262.16</v>
      </c>
    </row>
    <row r="84" spans="2:10" ht="60" x14ac:dyDescent="0.25">
      <c r="B84" s="34">
        <v>204861970</v>
      </c>
      <c r="C84" s="4" t="s">
        <v>33</v>
      </c>
      <c r="D84" s="27" t="s">
        <v>205</v>
      </c>
      <c r="E84" s="12" t="s">
        <v>206</v>
      </c>
      <c r="F84" s="28">
        <v>43530</v>
      </c>
      <c r="G84" s="14" t="s">
        <v>207</v>
      </c>
      <c r="H84" s="5" t="s">
        <v>24</v>
      </c>
      <c r="I84" s="17">
        <v>39000</v>
      </c>
      <c r="J84" s="35">
        <v>0</v>
      </c>
    </row>
    <row r="85" spans="2:10" ht="45" x14ac:dyDescent="0.25">
      <c r="B85" s="34">
        <v>401986721</v>
      </c>
      <c r="C85" s="4" t="s">
        <v>9</v>
      </c>
      <c r="D85" s="27" t="s">
        <v>208</v>
      </c>
      <c r="E85" s="12" t="s">
        <v>209</v>
      </c>
      <c r="F85" s="28">
        <v>43511</v>
      </c>
      <c r="G85" s="14" t="s">
        <v>210</v>
      </c>
      <c r="H85" s="5" t="s">
        <v>19</v>
      </c>
      <c r="I85" s="17">
        <v>99</v>
      </c>
      <c r="J85" s="35">
        <v>99</v>
      </c>
    </row>
    <row r="86" spans="2:10" ht="64.5" customHeight="1" x14ac:dyDescent="0.25">
      <c r="B86" s="34">
        <v>202886788</v>
      </c>
      <c r="C86" s="4" t="s">
        <v>9</v>
      </c>
      <c r="D86" s="27" t="s">
        <v>211</v>
      </c>
      <c r="E86" s="12" t="s">
        <v>212</v>
      </c>
      <c r="F86" s="28">
        <v>43552</v>
      </c>
      <c r="G86" s="14" t="s">
        <v>213</v>
      </c>
      <c r="H86" s="5" t="s">
        <v>19</v>
      </c>
      <c r="I86" s="17">
        <v>800</v>
      </c>
      <c r="J86" s="35">
        <v>0</v>
      </c>
    </row>
    <row r="87" spans="2:10" ht="65.25" customHeight="1" x14ac:dyDescent="0.25">
      <c r="B87" s="34">
        <v>202307404</v>
      </c>
      <c r="C87" s="4" t="s">
        <v>33</v>
      </c>
      <c r="D87" s="27" t="s">
        <v>214</v>
      </c>
      <c r="E87" s="12" t="s">
        <v>215</v>
      </c>
      <c r="F87" s="28">
        <v>43511</v>
      </c>
      <c r="G87" s="14" t="s">
        <v>216</v>
      </c>
      <c r="H87" s="5" t="s">
        <v>19</v>
      </c>
      <c r="I87" s="17">
        <v>500</v>
      </c>
      <c r="J87" s="35">
        <v>500</v>
      </c>
    </row>
    <row r="88" spans="2:10" ht="45" x14ac:dyDescent="0.25">
      <c r="B88" s="34">
        <v>404863803</v>
      </c>
      <c r="C88" s="4" t="s">
        <v>9</v>
      </c>
      <c r="D88" s="27" t="s">
        <v>217</v>
      </c>
      <c r="E88" s="12" t="s">
        <v>218</v>
      </c>
      <c r="F88" s="28">
        <v>43544</v>
      </c>
      <c r="G88" s="14" t="s">
        <v>219</v>
      </c>
      <c r="H88" s="5" t="s">
        <v>19</v>
      </c>
      <c r="I88" s="17">
        <v>875</v>
      </c>
      <c r="J88" s="35">
        <v>875</v>
      </c>
    </row>
    <row r="89" spans="2:10" ht="60" x14ac:dyDescent="0.25">
      <c r="B89" s="34">
        <v>400137838</v>
      </c>
      <c r="C89" s="4" t="s">
        <v>9</v>
      </c>
      <c r="D89" s="27" t="s">
        <v>220</v>
      </c>
      <c r="E89" s="12" t="s">
        <v>221</v>
      </c>
      <c r="F89" s="28">
        <v>43522</v>
      </c>
      <c r="G89" s="14" t="s">
        <v>222</v>
      </c>
      <c r="H89" s="5" t="s">
        <v>19</v>
      </c>
      <c r="I89" s="17">
        <v>100</v>
      </c>
      <c r="J89" s="35">
        <v>100</v>
      </c>
    </row>
    <row r="90" spans="2:10" ht="45" x14ac:dyDescent="0.25">
      <c r="B90" s="34">
        <v>404547898</v>
      </c>
      <c r="C90" s="4" t="s">
        <v>9</v>
      </c>
      <c r="D90" s="27" t="s">
        <v>223</v>
      </c>
      <c r="E90" s="12" t="s">
        <v>224</v>
      </c>
      <c r="F90" s="28">
        <v>43535</v>
      </c>
      <c r="G90" s="14" t="s">
        <v>138</v>
      </c>
      <c r="H90" s="5" t="s">
        <v>19</v>
      </c>
      <c r="I90" s="17">
        <v>2298</v>
      </c>
      <c r="J90" s="35">
        <v>2298</v>
      </c>
    </row>
    <row r="91" spans="2:10" ht="45" x14ac:dyDescent="0.25">
      <c r="B91" s="34">
        <v>1901112874</v>
      </c>
      <c r="C91" s="4" t="s">
        <v>126</v>
      </c>
      <c r="D91" s="27" t="s">
        <v>225</v>
      </c>
      <c r="E91" s="12" t="s">
        <v>226</v>
      </c>
      <c r="F91" s="28">
        <v>43475</v>
      </c>
      <c r="G91" s="14" t="s">
        <v>227</v>
      </c>
      <c r="H91" s="5" t="s">
        <v>19</v>
      </c>
      <c r="I91" s="17">
        <v>300</v>
      </c>
      <c r="J91" s="35">
        <v>300</v>
      </c>
    </row>
    <row r="92" spans="2:10" ht="45" x14ac:dyDescent="0.25">
      <c r="B92" s="34">
        <v>432542322</v>
      </c>
      <c r="C92" s="4" t="s">
        <v>148</v>
      </c>
      <c r="D92" s="27" t="s">
        <v>228</v>
      </c>
      <c r="E92" s="12" t="s">
        <v>229</v>
      </c>
      <c r="F92" s="28">
        <v>43475</v>
      </c>
      <c r="G92" s="14" t="s">
        <v>230</v>
      </c>
      <c r="H92" s="5" t="s">
        <v>19</v>
      </c>
      <c r="I92" s="17">
        <v>360</v>
      </c>
      <c r="J92" s="35">
        <v>360</v>
      </c>
    </row>
    <row r="93" spans="2:10" ht="60" x14ac:dyDescent="0.25">
      <c r="B93" s="34">
        <v>404389425</v>
      </c>
      <c r="C93" s="4" t="s">
        <v>9</v>
      </c>
      <c r="D93" s="27" t="s">
        <v>231</v>
      </c>
      <c r="E93" s="12" t="s">
        <v>232</v>
      </c>
      <c r="F93" s="28">
        <v>43460</v>
      </c>
      <c r="G93" s="14" t="s">
        <v>233</v>
      </c>
      <c r="H93" s="5" t="s">
        <v>24</v>
      </c>
      <c r="I93" s="17">
        <v>2618</v>
      </c>
      <c r="J93" s="35">
        <v>2618</v>
      </c>
    </row>
    <row r="94" spans="2:10" ht="60" x14ac:dyDescent="0.25">
      <c r="B94" s="34">
        <v>404389425</v>
      </c>
      <c r="C94" s="4" t="s">
        <v>9</v>
      </c>
      <c r="D94" s="27" t="s">
        <v>231</v>
      </c>
      <c r="E94" s="12" t="s">
        <v>234</v>
      </c>
      <c r="F94" s="28">
        <v>43460</v>
      </c>
      <c r="G94" s="14" t="s">
        <v>233</v>
      </c>
      <c r="H94" s="5" t="s">
        <v>24</v>
      </c>
      <c r="I94" s="17">
        <v>1080</v>
      </c>
      <c r="J94" s="35">
        <v>1080</v>
      </c>
    </row>
    <row r="95" spans="2:10" ht="45" x14ac:dyDescent="0.25">
      <c r="B95" s="34">
        <v>400186080</v>
      </c>
      <c r="C95" s="4" t="s">
        <v>9</v>
      </c>
      <c r="D95" s="27" t="s">
        <v>235</v>
      </c>
      <c r="E95" s="12" t="s">
        <v>236</v>
      </c>
      <c r="F95" s="28">
        <v>43504</v>
      </c>
      <c r="G95" s="14" t="s">
        <v>237</v>
      </c>
      <c r="H95" s="5" t="s">
        <v>19</v>
      </c>
      <c r="I95" s="17">
        <v>2450</v>
      </c>
      <c r="J95" s="35">
        <v>2450</v>
      </c>
    </row>
    <row r="96" spans="2:10" ht="45" x14ac:dyDescent="0.25">
      <c r="B96" s="34">
        <v>401978400</v>
      </c>
      <c r="C96" s="4" t="s">
        <v>9</v>
      </c>
      <c r="D96" s="27" t="s">
        <v>238</v>
      </c>
      <c r="E96" s="12" t="s">
        <v>239</v>
      </c>
      <c r="F96" s="28">
        <v>43511</v>
      </c>
      <c r="G96" s="14" t="s">
        <v>240</v>
      </c>
      <c r="H96" s="5" t="s">
        <v>19</v>
      </c>
      <c r="I96" s="17">
        <v>200</v>
      </c>
      <c r="J96" s="35">
        <v>200</v>
      </c>
    </row>
    <row r="97" spans="2:10" ht="45" x14ac:dyDescent="0.25">
      <c r="B97" s="34">
        <v>445498989</v>
      </c>
      <c r="C97" s="4" t="s">
        <v>9</v>
      </c>
      <c r="D97" s="27" t="s">
        <v>241</v>
      </c>
      <c r="E97" s="12" t="s">
        <v>242</v>
      </c>
      <c r="F97" s="28">
        <v>43523</v>
      </c>
      <c r="G97" s="14" t="s">
        <v>46</v>
      </c>
      <c r="H97" s="5" t="s">
        <v>19</v>
      </c>
      <c r="I97" s="17">
        <v>220341.21</v>
      </c>
      <c r="J97" s="35">
        <v>220194.01</v>
      </c>
    </row>
    <row r="98" spans="2:10" ht="45" x14ac:dyDescent="0.25">
      <c r="B98" s="34">
        <v>111111111</v>
      </c>
      <c r="C98" s="4" t="s">
        <v>9</v>
      </c>
      <c r="D98" s="27" t="s">
        <v>243</v>
      </c>
      <c r="E98" s="12" t="s">
        <v>244</v>
      </c>
      <c r="F98" s="28">
        <v>43530</v>
      </c>
      <c r="G98" s="14" t="s">
        <v>46</v>
      </c>
      <c r="H98" s="5" t="s">
        <v>19</v>
      </c>
      <c r="I98" s="17">
        <v>8818.0300000000007</v>
      </c>
      <c r="J98" s="35">
        <v>8818</v>
      </c>
    </row>
    <row r="99" spans="2:10" ht="45" x14ac:dyDescent="0.25">
      <c r="B99" s="34">
        <v>1030021615</v>
      </c>
      <c r="C99" s="4" t="s">
        <v>126</v>
      </c>
      <c r="D99" s="27" t="s">
        <v>245</v>
      </c>
      <c r="E99" s="12" t="s">
        <v>246</v>
      </c>
      <c r="F99" s="28">
        <v>43535</v>
      </c>
      <c r="G99" s="14" t="s">
        <v>247</v>
      </c>
      <c r="H99" s="5" t="s">
        <v>19</v>
      </c>
      <c r="I99" s="17">
        <v>720</v>
      </c>
      <c r="J99" s="35">
        <v>720</v>
      </c>
    </row>
    <row r="100" spans="2:10" ht="60" x14ac:dyDescent="0.25">
      <c r="B100" s="34">
        <v>404867006</v>
      </c>
      <c r="C100" s="4" t="s">
        <v>20</v>
      </c>
      <c r="D100" s="27" t="s">
        <v>248</v>
      </c>
      <c r="E100" s="12" t="s">
        <v>249</v>
      </c>
      <c r="F100" s="28">
        <v>43528</v>
      </c>
      <c r="G100" s="14" t="s">
        <v>250</v>
      </c>
      <c r="H100" s="5" t="s">
        <v>19</v>
      </c>
      <c r="I100" s="17">
        <v>960</v>
      </c>
      <c r="J100" s="35">
        <v>900</v>
      </c>
    </row>
    <row r="101" spans="2:10" ht="60" x14ac:dyDescent="0.25">
      <c r="B101" s="34">
        <v>404867006</v>
      </c>
      <c r="C101" s="4" t="s">
        <v>20</v>
      </c>
      <c r="D101" s="27" t="s">
        <v>248</v>
      </c>
      <c r="E101" s="12" t="s">
        <v>251</v>
      </c>
      <c r="F101" s="28">
        <v>43528</v>
      </c>
      <c r="G101" s="14" t="s">
        <v>250</v>
      </c>
      <c r="H101" s="5" t="s">
        <v>19</v>
      </c>
      <c r="I101" s="17">
        <v>3000</v>
      </c>
      <c r="J101" s="35">
        <v>2880</v>
      </c>
    </row>
    <row r="102" spans="2:10" ht="45" x14ac:dyDescent="0.25">
      <c r="B102" s="34">
        <v>404505068</v>
      </c>
      <c r="C102" s="4" t="s">
        <v>9</v>
      </c>
      <c r="D102" s="27" t="s">
        <v>252</v>
      </c>
      <c r="E102" s="12" t="s">
        <v>253</v>
      </c>
      <c r="F102" s="28">
        <v>43536</v>
      </c>
      <c r="G102" s="14" t="s">
        <v>147</v>
      </c>
      <c r="H102" s="5" t="s">
        <v>19</v>
      </c>
      <c r="I102" s="17">
        <v>1287</v>
      </c>
      <c r="J102" s="35">
        <v>1287</v>
      </c>
    </row>
    <row r="103" spans="2:10" ht="60" x14ac:dyDescent="0.25">
      <c r="B103" s="34">
        <v>436039323</v>
      </c>
      <c r="C103" s="4" t="s">
        <v>9</v>
      </c>
      <c r="D103" s="27" t="s">
        <v>254</v>
      </c>
      <c r="E103" s="12" t="s">
        <v>255</v>
      </c>
      <c r="F103" s="28">
        <v>43553</v>
      </c>
      <c r="G103" s="14" t="s">
        <v>256</v>
      </c>
      <c r="H103" s="5" t="s">
        <v>24</v>
      </c>
      <c r="I103" s="17">
        <v>176262</v>
      </c>
      <c r="J103" s="35">
        <v>58956.6</v>
      </c>
    </row>
    <row r="104" spans="2:10" ht="45.75" thickBot="1" x14ac:dyDescent="0.3">
      <c r="B104" s="36">
        <v>1017022268</v>
      </c>
      <c r="C104" s="37" t="s">
        <v>97</v>
      </c>
      <c r="D104" s="38" t="s">
        <v>257</v>
      </c>
      <c r="E104" s="39" t="s">
        <v>258</v>
      </c>
      <c r="F104" s="40">
        <v>43475</v>
      </c>
      <c r="G104" s="41" t="s">
        <v>259</v>
      </c>
      <c r="H104" s="42" t="s">
        <v>19</v>
      </c>
      <c r="I104" s="43">
        <v>50</v>
      </c>
      <c r="J104" s="44">
        <v>50</v>
      </c>
    </row>
    <row r="105" spans="2:10" x14ac:dyDescent="0.25">
      <c r="B105" s="11"/>
      <c r="C105" s="6"/>
      <c r="D105" s="29"/>
      <c r="E105" s="30">
        <f>SUBTOTAL(3,E3:E104)</f>
        <v>102</v>
      </c>
      <c r="F105" s="26"/>
      <c r="G105" s="11"/>
      <c r="H105" s="8"/>
      <c r="I105" s="31">
        <f>SUBTOTAL(9,I3:I104)</f>
        <v>2504145.29</v>
      </c>
      <c r="J105" s="31">
        <f>SUBTOTAL(9,J3:J104)</f>
        <v>1160449.28</v>
      </c>
    </row>
  </sheetData>
  <mergeCells count="1">
    <mergeCell ref="B1:J1"/>
  </mergeCells>
  <pageMargins left="0.7" right="0.7" top="0.75" bottom="0.75" header="0.3" footer="0.3"/>
  <pageSetup scale="94" orientation="landscape" r:id="rId1"/>
  <ignoredErrors>
    <ignoredError sqref="B2:F2 G2:H4 I2:J2 I8 I5 I6 I7 I75:J75 I74 I73 I72 B75:F75 B74:C74 E74:F74 I84:J84 I82 I83 B5:F9 G5:H11 I19 B19:F19 G17:H17 I21:J21 B20:F21 G20:H21 I24:J29 B22:F29 G22:H29 I30:J32 B30:F32 G30:H32 I33:J35 B33:F35 G33:H35 I36:J38 B36:F38 G36:H38 I40:J40 B39:F40 G39:H40 I41:J41 B41:F41 G41:H41 I42:J42 B42:F42 G42:H42 I43:J45 B43:F45 G43:H45 I47:J47 B47:F47 G46:H47 I48:J48 C48:F48 G48:H48 I49:J51 B49:F52 G49:H52 I53:J54 B53:F54 G53:H55 I56:J56 B56:F56 G56:H56 I60:J60 B60:F60 G60:H60 I58:J59 B58:F59 G58:H59 I57:J57 B57:F57 G57:H57 I61:J61 B61:F61 G61:H63 I65:J65 B65:F65 G65:H67 I64:J64 B64:F64 G64:H64 I78:J80 B78:F80 G78:H84 B72:F72 G73:H76 I71 C71:F71 G71:H71 I68:J70 B68:F70 G68:H70 I86 B86:F86 G86:H86 I85:J85 B85:F85 G85:H85 I89:J96 B89:F92 G89:H96 I88:J88 C88:F88 G88:H88 I87:J87 B87:F87 G87:H87 I105:J105 B105:F105 G105:H105 I104:J104 B104:F104 G104:H104 I103:J103 B103:C103 G103:H103 I102:J102 B102:F102 G102:H102 I97:J101 B97:F101 G97:H101 I39 I20 B67:F67 B66:C66 E66:F66 I67:J67 I66 B94:F96 B93:C93 E93:F93 E103:F103 B4:F4 C3:F3 I3 I9 B11:F11 C10:F10 I10 I11 B13:F16 C12:F12 I13:J16 I12 C17:F17 I17 C18:F18 I18 C46:F46 I46 I52 C55:D55 F55 B63:F63 C62:F62 I63:J63 I62 C73:F73 B77:F77 C76:F76 G77:H77 B82:F84 C81:F81 I81 H72 G19:H19 H18 I22 I23 G12:H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ხათუნა ჩიქოვანი</dc:creator>
  <cp:lastModifiedBy>ანა ბაბალაშვილი</cp:lastModifiedBy>
  <cp:lastPrinted>2019-08-01T11:18:49Z</cp:lastPrinted>
  <dcterms:created xsi:type="dcterms:W3CDTF">2019-07-30T06:12:57Z</dcterms:created>
  <dcterms:modified xsi:type="dcterms:W3CDTF">2019-08-12T07:56:14Z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