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sha.Akhalaia\Desktop\ცენტრავოი\"/>
    </mc:Choice>
  </mc:AlternateContent>
  <xr:revisionPtr revIDLastSave="0" documentId="13_ncr:1_{BE7240A5-7D87-47E4-87E2-F4F3CCC7B8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სექტორული პრიორიტეტი-მიზანი 1" sheetId="18" r:id="rId1"/>
    <sheet name="შეჯამება" sheetId="14" r:id="rId2"/>
  </sheets>
  <definedNames>
    <definedName name="_xlnm._FilterDatabase" localSheetId="0" hidden="1">'სექტორული პრიორიტეტი-მიზანი 1'!#REF!</definedName>
    <definedName name="OLE_LINK3" localSheetId="0">'სექტორული პრიორიტეტი-მიზანი 1'!#REF!</definedName>
    <definedName name="_xlnm.Print_Area" localSheetId="0">'სექტორული პრიორიტეტი-მიზანი 1'!$A$2:$AV$63</definedName>
    <definedName name="_xlnm.Print_Area" localSheetId="1">შეჯამება!$A$1:$W$52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0" i="18" l="1"/>
  <c r="R21" i="18"/>
  <c r="R22" i="18"/>
  <c r="R23" i="18"/>
  <c r="R24" i="18"/>
  <c r="R25" i="18"/>
  <c r="R26" i="18"/>
  <c r="R27" i="18"/>
  <c r="R29" i="18"/>
  <c r="R30" i="18"/>
  <c r="R31" i="18"/>
  <c r="R32" i="18"/>
  <c r="R33" i="18"/>
  <c r="R34" i="18"/>
  <c r="R36" i="18"/>
  <c r="R37" i="18"/>
  <c r="R38" i="18"/>
  <c r="R40" i="18"/>
  <c r="R42" i="18"/>
  <c r="R41" i="18"/>
  <c r="H43" i="18"/>
  <c r="I43" i="18"/>
  <c r="K43" i="18"/>
  <c r="L43" i="18"/>
  <c r="M43" i="18"/>
  <c r="N43" i="18"/>
  <c r="O43" i="18"/>
  <c r="P43" i="18"/>
  <c r="Q43" i="18"/>
  <c r="R43" i="18"/>
  <c r="D7" i="14" s="1"/>
  <c r="S43" i="18"/>
  <c r="T43" i="18"/>
  <c r="V43" i="18"/>
  <c r="W43" i="18"/>
  <c r="Y43" i="18"/>
  <c r="Z43" i="18"/>
  <c r="AB43" i="18"/>
  <c r="AC43" i="18"/>
  <c r="AE43" i="18"/>
  <c r="AF43" i="18"/>
  <c r="AH43" i="18"/>
  <c r="AI43" i="18"/>
  <c r="AK43" i="18"/>
  <c r="I7" i="14" s="1"/>
  <c r="AN43" i="18"/>
  <c r="C37" i="14" s="1"/>
  <c r="AP43" i="18"/>
  <c r="D37" i="14" s="1"/>
  <c r="AT43" i="18"/>
  <c r="C48" i="14" s="1"/>
  <c r="AU43" i="18"/>
  <c r="D48" i="14" s="1"/>
  <c r="AV43" i="18"/>
  <c r="E48" i="14" s="1"/>
  <c r="G43" i="18"/>
  <c r="H35" i="18"/>
  <c r="I35" i="18"/>
  <c r="K35" i="18"/>
  <c r="L35" i="18"/>
  <c r="M35" i="18"/>
  <c r="N35" i="18"/>
  <c r="O35" i="18"/>
  <c r="P35" i="18"/>
  <c r="Q35" i="18"/>
  <c r="S35" i="18"/>
  <c r="T35" i="18"/>
  <c r="V35" i="18"/>
  <c r="W35" i="18"/>
  <c r="Y35" i="18"/>
  <c r="Z35" i="18"/>
  <c r="AB35" i="18"/>
  <c r="AC35" i="18"/>
  <c r="AE35" i="18"/>
  <c r="AF35" i="18"/>
  <c r="AH35" i="18"/>
  <c r="AI35" i="18"/>
  <c r="AK35" i="18"/>
  <c r="AN35" i="18"/>
  <c r="C36" i="14" s="1"/>
  <c r="AP35" i="18"/>
  <c r="D36" i="14" s="1"/>
  <c r="AT35" i="18"/>
  <c r="AU35" i="18"/>
  <c r="D47" i="14" s="1"/>
  <c r="AV35" i="18"/>
  <c r="E47" i="14" s="1"/>
  <c r="G35" i="18"/>
  <c r="H19" i="18"/>
  <c r="I19" i="18"/>
  <c r="K19" i="18"/>
  <c r="L19" i="18"/>
  <c r="M19" i="18"/>
  <c r="N19" i="18"/>
  <c r="O19" i="18"/>
  <c r="P19" i="18"/>
  <c r="Q19" i="18"/>
  <c r="S19" i="18"/>
  <c r="T19" i="18"/>
  <c r="V19" i="18"/>
  <c r="W19" i="18"/>
  <c r="Y19" i="18"/>
  <c r="Z19" i="18"/>
  <c r="AB19" i="18"/>
  <c r="AC19" i="18"/>
  <c r="AE19" i="18"/>
  <c r="AF19" i="18"/>
  <c r="AH19" i="18"/>
  <c r="AI19" i="18"/>
  <c r="AK19" i="18"/>
  <c r="I5" i="14" s="1"/>
  <c r="AN19" i="18"/>
  <c r="C35" i="14" s="1"/>
  <c r="AP19" i="18"/>
  <c r="D35" i="14" s="1"/>
  <c r="AT19" i="18"/>
  <c r="C46" i="14" s="1"/>
  <c r="AU19" i="18"/>
  <c r="D46" i="14" s="1"/>
  <c r="AV19" i="18"/>
  <c r="E46" i="14" s="1"/>
  <c r="G19" i="18"/>
  <c r="H8" i="18"/>
  <c r="I8" i="18"/>
  <c r="K8" i="18"/>
  <c r="L8" i="18"/>
  <c r="M8" i="18"/>
  <c r="N8" i="18"/>
  <c r="O8" i="18"/>
  <c r="P8" i="18"/>
  <c r="Q8" i="18"/>
  <c r="S8" i="18"/>
  <c r="T8" i="18"/>
  <c r="V8" i="18"/>
  <c r="W8" i="18"/>
  <c r="Y8" i="18"/>
  <c r="Z8" i="18"/>
  <c r="Z47" i="18" s="1"/>
  <c r="AB8" i="18"/>
  <c r="AB47" i="18" s="1"/>
  <c r="AC8" i="18"/>
  <c r="AE8" i="18"/>
  <c r="AF8" i="18"/>
  <c r="AH8" i="18"/>
  <c r="AI8" i="18"/>
  <c r="AK8" i="18"/>
  <c r="I4" i="14" s="1"/>
  <c r="AN8" i="18"/>
  <c r="C34" i="14" s="1"/>
  <c r="AP8" i="18"/>
  <c r="D34" i="14" s="1"/>
  <c r="AT8" i="18"/>
  <c r="C45" i="14" s="1"/>
  <c r="AU8" i="18"/>
  <c r="D45" i="14" s="1"/>
  <c r="AV8" i="18"/>
  <c r="E45" i="14" s="1"/>
  <c r="G8" i="18"/>
  <c r="X38" i="18"/>
  <c r="AJ34" i="18"/>
  <c r="AG34" i="18"/>
  <c r="AD34" i="18"/>
  <c r="AA34" i="18"/>
  <c r="X34" i="18"/>
  <c r="U34" i="18"/>
  <c r="J34" i="18"/>
  <c r="AJ33" i="18"/>
  <c r="AG33" i="18"/>
  <c r="AD33" i="18"/>
  <c r="AA33" i="18"/>
  <c r="X33" i="18"/>
  <c r="U33" i="18"/>
  <c r="J33" i="18"/>
  <c r="AJ32" i="18"/>
  <c r="AG32" i="18"/>
  <c r="AD32" i="18"/>
  <c r="AA32" i="18"/>
  <c r="X32" i="18"/>
  <c r="U32" i="18"/>
  <c r="J32" i="18"/>
  <c r="AJ31" i="18"/>
  <c r="AG31" i="18"/>
  <c r="AD31" i="18"/>
  <c r="AA31" i="18"/>
  <c r="X31" i="18"/>
  <c r="U31" i="18"/>
  <c r="J31" i="18"/>
  <c r="AJ30" i="18"/>
  <c r="AG30" i="18"/>
  <c r="AD30" i="18"/>
  <c r="AA30" i="18"/>
  <c r="X30" i="18"/>
  <c r="U30" i="18"/>
  <c r="J30" i="18"/>
  <c r="AJ25" i="18"/>
  <c r="AG25" i="18"/>
  <c r="AD25" i="18"/>
  <c r="AA25" i="18"/>
  <c r="X25" i="18"/>
  <c r="U25" i="18"/>
  <c r="J25" i="18"/>
  <c r="AJ24" i="18"/>
  <c r="AG24" i="18"/>
  <c r="AD24" i="18"/>
  <c r="AA24" i="18"/>
  <c r="X24" i="18"/>
  <c r="U24" i="18"/>
  <c r="J24" i="18"/>
  <c r="AJ23" i="18"/>
  <c r="AG23" i="18"/>
  <c r="AD23" i="18"/>
  <c r="AA23" i="18"/>
  <c r="X23" i="18"/>
  <c r="U23" i="18"/>
  <c r="J23" i="18"/>
  <c r="AJ14" i="18"/>
  <c r="AG14" i="18"/>
  <c r="AD14" i="18"/>
  <c r="AA14" i="18"/>
  <c r="X14" i="18"/>
  <c r="U14" i="18"/>
  <c r="R14" i="18"/>
  <c r="J14" i="18"/>
  <c r="AJ13" i="18"/>
  <c r="AG13" i="18"/>
  <c r="AD13" i="18"/>
  <c r="AA13" i="18"/>
  <c r="X13" i="18"/>
  <c r="U13" i="18"/>
  <c r="R13" i="18"/>
  <c r="J13" i="18"/>
  <c r="AJ12" i="18"/>
  <c r="AG12" i="18"/>
  <c r="AD12" i="18"/>
  <c r="AA12" i="18"/>
  <c r="X12" i="18"/>
  <c r="U12" i="18"/>
  <c r="R12" i="18"/>
  <c r="J12" i="18"/>
  <c r="P47" i="18" l="1"/>
  <c r="Y47" i="18"/>
  <c r="T47" i="18"/>
  <c r="L47" i="18"/>
  <c r="C38" i="14"/>
  <c r="N47" i="18"/>
  <c r="AI47" i="18"/>
  <c r="AE47" i="18"/>
  <c r="S47" i="18"/>
  <c r="I47" i="18"/>
  <c r="AC47" i="18"/>
  <c r="Q47" i="18"/>
  <c r="H47" i="18"/>
  <c r="M47" i="18"/>
  <c r="V47" i="18"/>
  <c r="G47" i="18"/>
  <c r="AH47" i="18"/>
  <c r="E49" i="14"/>
  <c r="AF47" i="18"/>
  <c r="F45" i="14"/>
  <c r="O47" i="18"/>
  <c r="K47" i="18"/>
  <c r="AP47" i="18"/>
  <c r="F46" i="14"/>
  <c r="F48" i="14"/>
  <c r="D38" i="14"/>
  <c r="AK47" i="18"/>
  <c r="AN47" i="18"/>
  <c r="D49" i="14"/>
  <c r="AT47" i="18"/>
  <c r="W47" i="18"/>
  <c r="AV47" i="18"/>
  <c r="AU47" i="18"/>
  <c r="C47" i="14"/>
  <c r="I6" i="14"/>
  <c r="AL34" i="18"/>
  <c r="AM34" i="18" s="1"/>
  <c r="AR34" i="18" s="1"/>
  <c r="AL31" i="18"/>
  <c r="AM31" i="18" s="1"/>
  <c r="AR31" i="18" s="1"/>
  <c r="AL30" i="18"/>
  <c r="AM30" i="18" s="1"/>
  <c r="AR30" i="18" s="1"/>
  <c r="AL32" i="18"/>
  <c r="AM32" i="18" s="1"/>
  <c r="AR32" i="18" s="1"/>
  <c r="AL33" i="18"/>
  <c r="AM33" i="18" s="1"/>
  <c r="AR33" i="18" s="1"/>
  <c r="AL25" i="18"/>
  <c r="AM25" i="18" s="1"/>
  <c r="AR25" i="18" s="1"/>
  <c r="AL24" i="18"/>
  <c r="AM24" i="18" s="1"/>
  <c r="AR24" i="18" s="1"/>
  <c r="AL23" i="18"/>
  <c r="AM23" i="18" s="1"/>
  <c r="AR23" i="18" s="1"/>
  <c r="AL13" i="18"/>
  <c r="AM13" i="18" s="1"/>
  <c r="AR13" i="18" s="1"/>
  <c r="AL12" i="18"/>
  <c r="AM12" i="18" s="1"/>
  <c r="AR12" i="18" s="1"/>
  <c r="AL14" i="18"/>
  <c r="AM14" i="18" s="1"/>
  <c r="AR14" i="18" s="1"/>
  <c r="C49" i="14" l="1"/>
  <c r="F47" i="14"/>
  <c r="F49" i="14" s="1"/>
  <c r="AJ17" i="18"/>
  <c r="AJ16" i="18"/>
  <c r="AG16" i="18"/>
  <c r="AG17" i="18"/>
  <c r="AD17" i="18"/>
  <c r="AD16" i="18"/>
  <c r="AA16" i="18"/>
  <c r="AA17" i="18"/>
  <c r="X17" i="18"/>
  <c r="X16" i="18"/>
  <c r="U16" i="18"/>
  <c r="U17" i="18"/>
  <c r="R17" i="18"/>
  <c r="R16" i="18"/>
  <c r="J17" i="18"/>
  <c r="J16" i="18"/>
  <c r="AJ39" i="18"/>
  <c r="AG39" i="18"/>
  <c r="AD39" i="18"/>
  <c r="AA39" i="18"/>
  <c r="X39" i="18"/>
  <c r="U39" i="18"/>
  <c r="J39" i="18"/>
  <c r="AL39" i="18" l="1"/>
  <c r="AM39" i="18" s="1"/>
  <c r="AR39" i="18" s="1"/>
  <c r="AL17" i="18"/>
  <c r="AM17" i="18" s="1"/>
  <c r="AR17" i="18" s="1"/>
  <c r="AL16" i="18"/>
  <c r="AM16" i="18" s="1"/>
  <c r="AR16" i="18" s="1"/>
  <c r="J37" i="18" l="1"/>
  <c r="AG36" i="18"/>
  <c r="J10" i="18" l="1"/>
  <c r="AJ41" i="18"/>
  <c r="AJ18" i="18"/>
  <c r="AJ15" i="18"/>
  <c r="AJ11" i="18"/>
  <c r="AJ10" i="18"/>
  <c r="AJ9" i="18"/>
  <c r="AJ27" i="18"/>
  <c r="AJ26" i="18"/>
  <c r="AJ22" i="18"/>
  <c r="AJ20" i="18"/>
  <c r="AJ46" i="18"/>
  <c r="AJ45" i="18"/>
  <c r="AJ44" i="18"/>
  <c r="AJ42" i="18"/>
  <c r="AJ40" i="18"/>
  <c r="AJ38" i="18"/>
  <c r="AJ37" i="18"/>
  <c r="AJ36" i="18"/>
  <c r="AJ29" i="18"/>
  <c r="AG46" i="18"/>
  <c r="AG45" i="18"/>
  <c r="AG44" i="18"/>
  <c r="AG42" i="18"/>
  <c r="AG40" i="18"/>
  <c r="AG38" i="18"/>
  <c r="AG37" i="18"/>
  <c r="AG29" i="18"/>
  <c r="AG27" i="18"/>
  <c r="AG26" i="18"/>
  <c r="AG22" i="18"/>
  <c r="AG20" i="18"/>
  <c r="AG41" i="18"/>
  <c r="AG18" i="18"/>
  <c r="AG15" i="18"/>
  <c r="AD46" i="18"/>
  <c r="AD45" i="18"/>
  <c r="AD44" i="18"/>
  <c r="AD42" i="18"/>
  <c r="AD40" i="18"/>
  <c r="AD38" i="18"/>
  <c r="AD37" i="18"/>
  <c r="AD36" i="18"/>
  <c r="AD41" i="18"/>
  <c r="AD18" i="18"/>
  <c r="AD15" i="18"/>
  <c r="AD11" i="18"/>
  <c r="AD10" i="18"/>
  <c r="AD9" i="18"/>
  <c r="AD27" i="18"/>
  <c r="AD26" i="18"/>
  <c r="AD22" i="18"/>
  <c r="AD20" i="18"/>
  <c r="AD29" i="18"/>
  <c r="AA41" i="18"/>
  <c r="AA18" i="18"/>
  <c r="AA15" i="18"/>
  <c r="AA11" i="18"/>
  <c r="AA10" i="18"/>
  <c r="AA9" i="18"/>
  <c r="AA27" i="18"/>
  <c r="AA26" i="18"/>
  <c r="AA22" i="18"/>
  <c r="AA20" i="18"/>
  <c r="AA46" i="18"/>
  <c r="AA45" i="18"/>
  <c r="AA44" i="18"/>
  <c r="AA42" i="18"/>
  <c r="AA40" i="18"/>
  <c r="AA38" i="18"/>
  <c r="AA37" i="18"/>
  <c r="AA36" i="18"/>
  <c r="AA29" i="18"/>
  <c r="X46" i="18"/>
  <c r="X45" i="18"/>
  <c r="X44" i="18"/>
  <c r="X42" i="18"/>
  <c r="X40" i="18"/>
  <c r="X37" i="18"/>
  <c r="X36" i="18"/>
  <c r="X41" i="18"/>
  <c r="X18" i="18"/>
  <c r="X15" i="18"/>
  <c r="X11" i="18"/>
  <c r="X10" i="18"/>
  <c r="X9" i="18"/>
  <c r="X20" i="18"/>
  <c r="X22" i="18"/>
  <c r="X26" i="18"/>
  <c r="X27" i="18"/>
  <c r="X29" i="18"/>
  <c r="U46" i="18"/>
  <c r="U45" i="18"/>
  <c r="U44" i="18"/>
  <c r="U42" i="18"/>
  <c r="U40" i="18"/>
  <c r="U38" i="18"/>
  <c r="U37" i="18"/>
  <c r="U36" i="18"/>
  <c r="U41" i="18"/>
  <c r="U18" i="18"/>
  <c r="U15" i="18"/>
  <c r="U11" i="18"/>
  <c r="U10" i="18"/>
  <c r="U9" i="18"/>
  <c r="U27" i="18"/>
  <c r="U26" i="18"/>
  <c r="U22" i="18"/>
  <c r="U20" i="18"/>
  <c r="R35" i="18"/>
  <c r="D6" i="14" s="1"/>
  <c r="R18" i="18"/>
  <c r="R15" i="18"/>
  <c r="R11" i="18"/>
  <c r="R10" i="18"/>
  <c r="R9" i="18"/>
  <c r="J46" i="18"/>
  <c r="J45" i="18"/>
  <c r="J44" i="18"/>
  <c r="J42" i="18"/>
  <c r="J40" i="18"/>
  <c r="J38" i="18"/>
  <c r="J36" i="18"/>
  <c r="J29" i="18"/>
  <c r="J27" i="18"/>
  <c r="J26" i="18"/>
  <c r="J22" i="18"/>
  <c r="J20" i="18"/>
  <c r="J41" i="18"/>
  <c r="J18" i="18"/>
  <c r="J15" i="18"/>
  <c r="J11" i="18"/>
  <c r="J9" i="18"/>
  <c r="J28" i="18"/>
  <c r="R28" i="18"/>
  <c r="AJ28" i="18"/>
  <c r="AG28" i="18"/>
  <c r="AD28" i="18"/>
  <c r="AA28" i="18"/>
  <c r="X28" i="18"/>
  <c r="U28" i="18"/>
  <c r="J8" i="18" l="1"/>
  <c r="C4" i="14" s="1"/>
  <c r="AA35" i="18"/>
  <c r="AA19" i="18"/>
  <c r="AG35" i="18"/>
  <c r="G6" i="14" s="1"/>
  <c r="AG19" i="18"/>
  <c r="G5" i="14" s="1"/>
  <c r="J35" i="18"/>
  <c r="C6" i="14" s="1"/>
  <c r="U43" i="18"/>
  <c r="X8" i="18"/>
  <c r="AD43" i="18"/>
  <c r="AJ43" i="18"/>
  <c r="H7" i="14" s="1"/>
  <c r="R19" i="18"/>
  <c r="D5" i="14" s="1"/>
  <c r="X19" i="18"/>
  <c r="AG43" i="18"/>
  <c r="G7" i="14" s="1"/>
  <c r="AJ8" i="18"/>
  <c r="U19" i="18"/>
  <c r="AD19" i="18"/>
  <c r="F5" i="14" s="1"/>
  <c r="X43" i="18"/>
  <c r="AA8" i="18"/>
  <c r="J19" i="18"/>
  <c r="C5" i="14" s="1"/>
  <c r="R8" i="18"/>
  <c r="U35" i="18"/>
  <c r="AA43" i="18"/>
  <c r="AD35" i="18"/>
  <c r="AJ35" i="18"/>
  <c r="H6" i="14" s="1"/>
  <c r="AJ19" i="18"/>
  <c r="H5" i="14" s="1"/>
  <c r="J43" i="18"/>
  <c r="C7" i="14" s="1"/>
  <c r="U8" i="18"/>
  <c r="X35" i="18"/>
  <c r="AD8" i="18"/>
  <c r="AL42" i="18"/>
  <c r="AM42" i="18" s="1"/>
  <c r="AR42" i="18" s="1"/>
  <c r="AL18" i="18"/>
  <c r="AM18" i="18" s="1"/>
  <c r="AR18" i="18" s="1"/>
  <c r="AL29" i="18"/>
  <c r="AM29" i="18" s="1"/>
  <c r="AR29" i="18" s="1"/>
  <c r="AL40" i="18"/>
  <c r="AM40" i="18" s="1"/>
  <c r="AR40" i="18" s="1"/>
  <c r="AL27" i="18"/>
  <c r="AM27" i="18" s="1"/>
  <c r="AR27" i="18" s="1"/>
  <c r="AL44" i="18"/>
  <c r="AL45" i="18"/>
  <c r="AM45" i="18" s="1"/>
  <c r="AR45" i="18" s="1"/>
  <c r="AL20" i="18"/>
  <c r="AL41" i="18"/>
  <c r="AL26" i="18"/>
  <c r="AM26" i="18" s="1"/>
  <c r="AR26" i="18" s="1"/>
  <c r="AL15" i="18"/>
  <c r="AL46" i="18"/>
  <c r="AM46" i="18" s="1"/>
  <c r="AR46" i="18" s="1"/>
  <c r="AL38" i="18"/>
  <c r="AM38" i="18" s="1"/>
  <c r="AR38" i="18" s="1"/>
  <c r="AL22" i="18"/>
  <c r="AM22" i="18" s="1"/>
  <c r="AR22" i="18" s="1"/>
  <c r="AL37" i="18"/>
  <c r="AM37" i="18" s="1"/>
  <c r="AR37" i="18" s="1"/>
  <c r="AL36" i="18"/>
  <c r="AM36" i="18" s="1"/>
  <c r="AR36" i="18" s="1"/>
  <c r="AL28" i="18"/>
  <c r="F6" i="14" l="1"/>
  <c r="E5" i="14"/>
  <c r="X47" i="18"/>
  <c r="E7" i="14"/>
  <c r="E6" i="14"/>
  <c r="F7" i="14"/>
  <c r="J47" i="18"/>
  <c r="AD47" i="18"/>
  <c r="AM44" i="18"/>
  <c r="AL43" i="18"/>
  <c r="U47" i="18"/>
  <c r="E4" i="14"/>
  <c r="AJ47" i="18"/>
  <c r="H4" i="14"/>
  <c r="AA47" i="18"/>
  <c r="F4" i="14"/>
  <c r="D4" i="14"/>
  <c r="R47" i="18"/>
  <c r="AM20" i="18"/>
  <c r="AL19" i="18"/>
  <c r="AM41" i="18"/>
  <c r="AL35" i="18"/>
  <c r="AM15" i="18"/>
  <c r="AR15" i="18" s="1"/>
  <c r="AM28" i="18"/>
  <c r="AR28" i="18" s="1"/>
  <c r="J6" i="14" l="1"/>
  <c r="J7" i="14"/>
  <c r="AR44" i="18"/>
  <c r="AR43" i="18" s="1"/>
  <c r="E37" i="14" s="1"/>
  <c r="AM43" i="18"/>
  <c r="AR20" i="18"/>
  <c r="AR19" i="18" s="1"/>
  <c r="E35" i="14" s="1"/>
  <c r="AM19" i="18"/>
  <c r="AR41" i="18"/>
  <c r="AR35" i="18" s="1"/>
  <c r="AM35" i="18"/>
  <c r="AG11" i="18"/>
  <c r="AL11" i="18" s="1"/>
  <c r="AM11" i="18" s="1"/>
  <c r="AR11" i="18" s="1"/>
  <c r="AG10" i="18"/>
  <c r="AL10" i="18" s="1"/>
  <c r="AM10" i="18" s="1"/>
  <c r="AR10" i="18" s="1"/>
  <c r="AG9" i="18"/>
  <c r="AL9" i="18" l="1"/>
  <c r="AG8" i="18"/>
  <c r="E36" i="14"/>
  <c r="C8" i="14"/>
  <c r="E8" i="14"/>
  <c r="I8" i="14"/>
  <c r="D8" i="14"/>
  <c r="J5" i="14"/>
  <c r="AG47" i="18" l="1"/>
  <c r="G4" i="14"/>
  <c r="G8" i="14" s="1"/>
  <c r="AM9" i="18"/>
  <c r="AL8" i="18"/>
  <c r="AL47" i="18" s="1"/>
  <c r="F8" i="14"/>
  <c r="H8" i="14"/>
  <c r="J4" i="14"/>
  <c r="J8" i="14" s="1"/>
  <c r="AR9" i="18" l="1"/>
  <c r="AR8" i="18" s="1"/>
  <c r="AM8" i="18"/>
  <c r="AM47" i="18" s="1"/>
  <c r="E34" i="14" l="1"/>
  <c r="E38" i="14" s="1"/>
  <c r="AR47" i="18"/>
</calcChain>
</file>

<file path=xl/sharedStrings.xml><?xml version="1.0" encoding="utf-8"?>
<sst xmlns="http://schemas.openxmlformats.org/spreadsheetml/2006/main" count="268" uniqueCount="194">
  <si>
    <t xml:space="preserve">No.  </t>
  </si>
  <si>
    <t>პასუხისმგებელი უწყება</t>
  </si>
  <si>
    <t>ღონისძიება (აქტივობის შედეგის დასადგომად)</t>
  </si>
  <si>
    <t>კომენტარი</t>
  </si>
  <si>
    <t>აქტივობა</t>
  </si>
  <si>
    <t>სულ</t>
  </si>
  <si>
    <t>ხელფასები ახალი თანამშრომლებისთვის</t>
  </si>
  <si>
    <t>სხვა</t>
  </si>
  <si>
    <t>სულ [₾]</t>
  </si>
  <si>
    <t>პუბლიკაციები</t>
  </si>
  <si>
    <t>აღჭურვილობა</t>
  </si>
  <si>
    <t>კომპიუტერები</t>
  </si>
  <si>
    <t>ოფისისი ავეჯი</t>
  </si>
  <si>
    <t>ტექნიკური დახმარება</t>
  </si>
  <si>
    <t>ადგილობრივი ექსპერტი</t>
  </si>
  <si>
    <t>საერთაშორისო ექსპერტი</t>
  </si>
  <si>
    <t>შესაძლებლობების განვითარება</t>
  </si>
  <si>
    <t>ახალი თანამშრომლების რაოდენობა</t>
  </si>
  <si>
    <t>საშუალო ხელფასი [₾]</t>
  </si>
  <si>
    <t>თვეების რაოდენობა</t>
  </si>
  <si>
    <t>ტრენინგების/სემინარების/შეხვედრების რაოდენობა</t>
  </si>
  <si>
    <t>დღე</t>
  </si>
  <si>
    <t>მონაწილეების რაოდენობა</t>
  </si>
  <si>
    <t>დღეები რაოდენობა</t>
  </si>
  <si>
    <t>რაოდენობა</t>
  </si>
  <si>
    <t>საშუალო ფასი [₾]</t>
  </si>
  <si>
    <t>დაფინანსების წყარო</t>
  </si>
  <si>
    <t>სახელმწიფო ბიუჯეტი</t>
  </si>
  <si>
    <t xml:space="preserve">ოდენობა [₾] </t>
  </si>
  <si>
    <t>პროგრამის კოდი</t>
  </si>
  <si>
    <t>ორგანიზაციის დასახელება</t>
  </si>
  <si>
    <t>დეფიციტი</t>
  </si>
  <si>
    <t>ბიუჯეტის ყოველწლიური გადანაწილება</t>
  </si>
  <si>
    <t xml:space="preserve">წელი 1 [₾] </t>
  </si>
  <si>
    <t xml:space="preserve">წელი 2 [₾] </t>
  </si>
  <si>
    <t xml:space="preserve">წელი 3 [₾] </t>
  </si>
  <si>
    <t>ტექნიკური მხარდაჭერა</t>
  </si>
  <si>
    <t>ცხრილი 3: დაფინანსების გადანაწილება წლების მიხედვით</t>
  </si>
  <si>
    <t>წელი 1</t>
  </si>
  <si>
    <t>წელი 2</t>
  </si>
  <si>
    <t>წელი 3</t>
  </si>
  <si>
    <t>აქტივობის შედეგის ინდიკატორი</t>
  </si>
  <si>
    <t>განთავსების ფასი ერთ ღამეზე [₾]</t>
  </si>
  <si>
    <t>საკონფერენციო ოთახის დაქირავების ფასი ერთ დღეზე [₾]</t>
  </si>
  <si>
    <t>ტრენერის მომსახურების ფასი ერთ დღეზე [₾]</t>
  </si>
  <si>
    <t>მომსახურების ფასი დღეზე</t>
  </si>
  <si>
    <t>მთლიანი ფასი [₾]</t>
  </si>
  <si>
    <t xml:space="preserve">აქტივობის შედეგის ხარჯი [₾] </t>
  </si>
  <si>
    <t xml:space="preserve">აქტივობის ხარჯი [₾] </t>
  </si>
  <si>
    <t>ერთი მონაწილისთვის დღიური მონაწილეობის ღირებულების ფასი [₾]</t>
  </si>
  <si>
    <t>მაგ. ელ სისტემის შექმნა</t>
  </si>
  <si>
    <t>დღეების რაოდენობა</t>
  </si>
  <si>
    <t>ცხრილი 2: სამოქმედო გეგმის განხორციელების დაფინანსების წყარო</t>
  </si>
  <si>
    <t xml:space="preserve">შრომის ანაზღაურებასთან დაკავშირებული ხარჯები </t>
  </si>
  <si>
    <t xml:space="preserve">კაპიტალური ხარჯები </t>
  </si>
  <si>
    <t>სხვა დანარჩენი ხარჯები  [₾]</t>
  </si>
  <si>
    <t>კაპიტალური ხარჯები</t>
  </si>
  <si>
    <t>სხვა დანარჩენი ხარჯები</t>
  </si>
  <si>
    <t>მიზანი</t>
  </si>
  <si>
    <t>ცენტრალურ ზონაში ატმოსფერული ჰაერის ხარისხის გაუმჯობესება</t>
  </si>
  <si>
    <t>ამოცანა 1.1</t>
  </si>
  <si>
    <t>ცენტრალურ ზონაში ატმოსფერული ჰაერის მყარი ნაწილაკებით დაბინძურების შემცირება</t>
  </si>
  <si>
    <t>1.1.1.</t>
  </si>
  <si>
    <t>1.1.2.</t>
  </si>
  <si>
    <t>გარემოსდაცვით ტექნიკურ რეგლამენტებს დაქვემდებარებული იმ საქმიანობების იდენტიფიცირება, რომლებიც დაბინძურების მნიშვნელოვან წყაროს წარმოადგენენ და მათთვის კონკრეტული, სავალდებულოდ შესასრულებელი ქმედებების დადგენა მყარი ნაწილაკებით დაბინძურების შემცირების მიზნით</t>
  </si>
  <si>
    <t>ცენტრალური ზონის მუნიციპალიტეტების მერია</t>
  </si>
  <si>
    <t>1.1.3.</t>
  </si>
  <si>
    <t>სსდ გარემოსდაცვითი ზედამხდეველობის დეპარტამენტი</t>
  </si>
  <si>
    <t>1.1.4.</t>
  </si>
  <si>
    <t>1.1.5.</t>
  </si>
  <si>
    <t>ქ. რუსთავში სველი წესით დასუფთავებული ქუჩების სიგრძის გაზრდა</t>
  </si>
  <si>
    <t>1.1.6.</t>
  </si>
  <si>
    <t>1.1.7.</t>
  </si>
  <si>
    <t>1.1.8.</t>
  </si>
  <si>
    <t>ქ. რუსთავის მუნიციპალიტეტის მერია</t>
  </si>
  <si>
    <t>ცენტრალურ ზონაში ავტოსატრანსპორტო საშუალებებიდან დაბინძურების შემცირება</t>
  </si>
  <si>
    <t>ამოცანა 1.2</t>
  </si>
  <si>
    <t>1.2.1.</t>
  </si>
  <si>
    <t>1.2.2.</t>
  </si>
  <si>
    <t>1.2.3.</t>
  </si>
  <si>
    <t>1.2.4.</t>
  </si>
  <si>
    <t>1.2.5.</t>
  </si>
  <si>
    <t>1.2.6.</t>
  </si>
  <si>
    <t>1.2.7.</t>
  </si>
  <si>
    <t>1.2.8.</t>
  </si>
  <si>
    <t>1.2.9.</t>
  </si>
  <si>
    <t>ფეხით გადაადგილების დამატებითი ინფრასტრუქტურის მოწყობა</t>
  </si>
  <si>
    <t>ქ. რუსთავში ავტომობილების გამონაბოლქვის გზებზე კონტროლის დანერგვა</t>
  </si>
  <si>
    <t>ამოცანა 1.3</t>
  </si>
  <si>
    <t>1.3.1.</t>
  </si>
  <si>
    <t>1.3.3.</t>
  </si>
  <si>
    <t>1.3.4.</t>
  </si>
  <si>
    <t>რუსთავის ჭალის ტყის აღდგენის გეგმის მომზადება</t>
  </si>
  <si>
    <t>გარემოს დაცვისა და სოფლის მეურნეობის სამინისტრო/ბიომრავალფეროვნებისა და სატყეო დეპარტამენტი</t>
  </si>
  <si>
    <t>ამოცანა 1.4</t>
  </si>
  <si>
    <t>ცენტრალურ ზონაში ატმოსფერული ჰაერის ხარისხისა და ჰაერის დაბინძურების ადამიანის ჯანმრთელობაზე ზემოქმედების  შეფასების სისტემის გაუმჯობესება</t>
  </si>
  <si>
    <t>1.4.1.</t>
  </si>
  <si>
    <t>ცენტრალურ ზონაში ატმოსფერული ჰაერის ხარისხის ავტომატური მონიტორინგის ქსელის გაფართოება</t>
  </si>
  <si>
    <t>1.4.2.</t>
  </si>
  <si>
    <t>ცენტრალურ ზონაში ატმოსფერული ჰაერის ხარისხის მონიტორნგის გრავიმეტრული ხელსაწყოების რაოდენობის გაზრდა</t>
  </si>
  <si>
    <t>ცენტრალურ ზონაში განთავსებული სულ მცირე 4 ახალი გრავიმეტრული ხელსაწყო (რუსთავში, ბოლნისში, გორში და თაზაქენდში)</t>
  </si>
  <si>
    <t>1.4.3.</t>
  </si>
  <si>
    <t>ცენტრალურ ზონაში ატმოსფერული ჰაერის დაცვის შესახებ საზოგადოების ცნობიერების ამაღლება</t>
  </si>
  <si>
    <t>მშენებლობისა და ამტვერებადი სამშენებლო მასალების შენახვა-დისტრიბუციის პროცესში მყარი ნაწილაკების გაფრქვევების შემცირების მიზნით დადგენილი მოთხოვნების შესრულებაზე ზედამხედველობის გააქტიურება</t>
  </si>
  <si>
    <t>ინდიკატორული მონიტორინგის დამატებითი პუნქტების ამოქმედება</t>
  </si>
  <si>
    <t>ცენტრალურ ზონაში საერთაშორისო მნიშვნელობის გზებზე სატვირთო ავტოსატრანსპორტო საშუალებების გამონაბოლქვის კონტროლის დანერგვა</t>
  </si>
  <si>
    <t>SIDA, EU</t>
  </si>
  <si>
    <t xml:space="preserve"> EU</t>
  </si>
  <si>
    <t>31 13</t>
  </si>
  <si>
    <t>გარემოსდაცვითი, მათ შორის ჰაერის დაცვის საკითხებზე საინფორმაციო და საზოგადოების ცნობიერების ასამაღლებელი ღონისძიებების განხორციელება</t>
  </si>
  <si>
    <t>ჰაერის დაცვის თემატიკასთან დაკავშირებული საინფორმაციო მასალების მომზადება და გავრცელება</t>
  </si>
  <si>
    <t>GCF/GIZ</t>
  </si>
  <si>
    <t>ადმინისტრაციული ხარჯი</t>
  </si>
  <si>
    <t>31 07</t>
  </si>
  <si>
    <t>ავტომანქანა - 75,000 ლარი;
გამზომი ხელსაწყო - 38,800 ლარი;
სულ ბიუჯეტი 113,800 ლარი</t>
  </si>
  <si>
    <t>2022 წ.  მონაცემებით - 10 დიზელის სინჯის ფასი - 16,000 ლ, ბენზ.- 17,900 ლ). ფასების მერყეობის გათვალისწინებით - საშუალოდ, ბიუჯეტი - 40,000 ლ</t>
  </si>
  <si>
    <t>მარნეულის მუნიციპალიტეტის მერია</t>
  </si>
  <si>
    <t>SIDA</t>
  </si>
  <si>
    <t>ქ. რუსთავის მომიჯნავე იაღლუჯის მთის ფერდობის ნაწილობრივი გატყიანებისთვის ნერგების დარგვა</t>
  </si>
  <si>
    <t>გარემოსდაცვით საკითხებზე, მათ შორის ჰაერის დაბინძურების თემაზე ტრენინგების ჩატარება სხვადასხვა სამიზნე ჯგუფისთვის</t>
  </si>
  <si>
    <t>ცენტრალურ ზონაში არსებული საწარმოების ინსპექტირების, მათ შორის შემოწმებების რაოდენობის გაზრდა</t>
  </si>
  <si>
    <t>ცენტრალურ ზონაში გზის საფარის გაუმჯობესება</t>
  </si>
  <si>
    <t>03 01</t>
  </si>
  <si>
    <t>ცენტრალურ ზონაში ახალი რეკრეაციული ზონების შექმნა და არსებული რეკრეაციული ზონების რეაბილიტაცია</t>
  </si>
  <si>
    <t>ცენტრალურ ზონაში ახალი მწვანე ნარგავების განთავსება</t>
  </si>
  <si>
    <t>ქ. რუსთავში ყოველწლიურად სველი წესით დასუფთავებული ქუჩები სულ მცირე 5,000 კმ სიგრძეზე.</t>
  </si>
  <si>
    <t>03 02</t>
  </si>
  <si>
    <t>02 01 01</t>
  </si>
  <si>
    <t>ელექტრომობილების დამტენი ინფრასტრუქტურის მოწყობა ქ. რუსთავში</t>
  </si>
  <si>
    <t>აღჭურვილი 1 საპატრულო ეკიპაჟი;
შეძენილი 1 ავტოსატრანპორტო საშუალება და გამონაბოლქვის მზომი 1 ხელსაწყო;
დატრენინგებული გზდ-ს 3 თანამშრომელი</t>
  </si>
  <si>
    <t>დამატებით განთავსებული 8 დამტენი მოწყობილობა</t>
  </si>
  <si>
    <t>საავტომობილო საწვავის ხარისხის კონტროლის განხორციელება ცენტრალურ ზონაში</t>
  </si>
  <si>
    <t>1.3.2.</t>
  </si>
  <si>
    <t>1.3.5.</t>
  </si>
  <si>
    <t>1.3.6.</t>
  </si>
  <si>
    <t>განთავსებული სულ მცირე 4 ახალი ავტომატური სადგური (ქ. რუსთავში, ქ. ბოლნისში, ქ. გორში და სოფ. თაზაქენდში)</t>
  </si>
  <si>
    <t>მომზადებულია რუსთავის ჭალის ტყის აღდგენის გეგმა.</t>
  </si>
  <si>
    <t>ცენტრალური ზონის ჰაერის ხარისხის მოდელის შემუშავება</t>
  </si>
  <si>
    <t>ქ. რუსთავში მყარი ნაწილაკებით დაბინძურების წილის დადგენის შესახებ კვლევის ჩატარება</t>
  </si>
  <si>
    <t>ჩატარებული კვლევა ქ. რუსთავში მყარი ნაწილაკებით დაბინძურების წილის დადგენის შესახებ</t>
  </si>
  <si>
    <t>ჰაერის დაბინძურების მოსახლეობის ჯანმრთელობაზე ზემოქმედების შეფასების ინდიკატორების კომპენდიუმის შემუშავება</t>
  </si>
  <si>
    <t>ჩატარებული სულ მცირე 10 ღონისძიება, მ.შ. 6 შეხვედრა და 4 სხვა სახის აქტივობა</t>
  </si>
  <si>
    <t>31 11</t>
  </si>
  <si>
    <t>დაბეჭდილი და გავრცელებული 1000 ცალი საინფორმაციო მასალა</t>
  </si>
  <si>
    <t>1.3.7.</t>
  </si>
  <si>
    <t>ბოლნისის მუნიციპალიტეტის მერია</t>
  </si>
  <si>
    <t>02 01</t>
  </si>
  <si>
    <t>02 01 02</t>
  </si>
  <si>
    <t>განსახორციელებელი აქტივობების ბიუჯეტი შედის  1.1.4 აქტივობის ბიუჯეტში</t>
  </si>
  <si>
    <t>ველოსიპედით გადაადგილების ინფრასტრუქტურის მოწყობა ქ. რუსთავში</t>
  </si>
  <si>
    <t>02 09</t>
  </si>
  <si>
    <t>მარნეულის მუნიციპალიტეტში დარგული 500 ხე-მცენარე</t>
  </si>
  <si>
    <t>02 06 01</t>
  </si>
  <si>
    <t>02 07 01</t>
  </si>
  <si>
    <t>აქტივობა დაფინანსდება სამშენებლო კომპანიების მიერ მშენებლობის ნებართვის პირობების საფუძველზე. აქტივობის ხარჯში მითითებულია მიახლოებული თანხა, რაც სჭირდება 8 დამტენი მოწყობილობის შეძენას.</t>
  </si>
  <si>
    <t xml:space="preserve">დამტკიცებული ნორმატიული აქტი „გარემოსდაცვითი ტექნიკური რეგლამანტების დამტკიცების თაობაზე“ საქართველოს მთავრობის 2014 წლის 3 იანვრის #17 დადგენილებაში ცვლილების შეტანის შესახებ </t>
  </si>
  <si>
    <t>ჩატარებული სულ მცირე 90 ინსპექტირება ქ. რუსთავში
ჩატარებული სულ მცირე 36 ინსპექტირება ბოლნისის მუნიციპალიტეტში
ჩატარებული სულ მცირე 45 ინსპექტირება მარნეულის მუნიციპალიტეტში</t>
  </si>
  <si>
    <t>დარგულია სულ მცირე 1000 ძირი ხე-მცენარე</t>
  </si>
  <si>
    <t>დამატებით რეაბილიტირებული / კეთილმოწყობილი სულ მცირე 58 გაჩერება ქ. რუსთავში</t>
  </si>
  <si>
    <t>გახსნილი სულ მცირე ერთი შემოწმების პუნქტი</t>
  </si>
  <si>
    <t>ცენტრალური ზონის ფარგლებში ყოველწლიურად აღებული საწვავის (ბენზინი, დიზელი) სულ მცირე 20 სინჯი და ჩატარებული ლაბორატორიული ანალიზი</t>
  </si>
  <si>
    <t>ქ. რუსთავში დარგული 3,350 ძირი ხე-მცენარე</t>
  </si>
  <si>
    <t>შემუშავებული კვლევის პროტოკოლი  და ჩატარებული კვლევა</t>
  </si>
  <si>
    <t>საზოგადოებრივი ჯანმრთელობის გაიდლაინის სახით  დამტკიცებული კომპენდიუმი</t>
  </si>
  <si>
    <t xml:space="preserve">ცენტრალური ზონის   მოსახლეობის ექსპოზიციის  შეფასება მავნე ნივთიერებების (PM10, PM2.5, NO2) ჭარბი კონცენტრაციებისადმი </t>
  </si>
  <si>
    <t>ცხრილი 1: სამოქმედო გეგმის განხორციელების სრული ბიუჯეტი 2023-2025 წლების ხარჯების კატეგორიების შესაბამისად (ლარი)</t>
  </si>
  <si>
    <t>ჩატარებული 5 ტრენინგი</t>
  </si>
  <si>
    <t>მარნეულის მუნიციპალიტეტში რეაბილიტირებულ / აშენებულ სკოლამდელი აღზრდის დაწესებულებებში (საბავშვო ბაგა-ბაღებში) შეშის მოხმარებიდან ამოღება უფრო სუფთა ენერგიის გამოყენების გზით</t>
  </si>
  <si>
    <t>მარნეულის მუნიციპალიტეტში რეაბილიტირებულია / აშენებულია 3 სკოლამდელი აღზრდის დაწესებულება (საბავშვო ბაგა-ბაღი) და დამონტაჟებულია უფრო სუფთა ენერგიაზე (მაგ. ბუნებრივ გაზზე, თხევად საწვავზე)  მომუშავე გათბობის სისტემა</t>
  </si>
  <si>
    <t>25 07 02</t>
  </si>
  <si>
    <t>ცენტრალურ ზონაში წელიწადში ჩატარებული სულ მცირე 200 ინსპექტირება, მათ შორის ქ. რუსთავში ჩატარებული სულ მცირე 80 ინსპექტირება
ცენტრალურ ზონაში წელიწადში ჩატარებული  ტექნიკურ რეგლამენტს დაქვემდებარებული სულ მცირე 2 სექტორის საქმიანობის სუბიექტების მიზნობრივი ინსპექტირება</t>
  </si>
  <si>
    <t>დამატებით რეაბილიტირებული / კეთილმოწყობილი 2 გაჩერება მარნეულის მუნიციპალიტეტში</t>
  </si>
  <si>
    <t>ცენტრალურ ზონაში მუნიციპალური ავტობუსების გაჩერებების რეაბილიტაცია/კეთილმოწყობა</t>
  </si>
  <si>
    <t>დამატებით რეაბილიტირებული / კეთილმოწყობილი 3 გაჩერება ბოლნისის მუნიციპალიტეტში</t>
  </si>
  <si>
    <t>ბოლნისის მუნიციპალიტეტში
დარგული 1,000 ძირი ხე-მცენარე</t>
  </si>
  <si>
    <t>ქ. რუსთავში მოწყობილი სულ მცირე 3 ახალი რეკრეაციული ზონა და
რეაბილიტირებული სულ მცირე 4 რეკრეაციული ზონა</t>
  </si>
  <si>
    <t>მარნეულის მუნიციპალიტეტში მოწყობილი და რეაბილიტირებული სულ მცირე 6 რეკრეაციული ზონა</t>
  </si>
  <si>
    <t>შემუშავებულია ცენტრალური ზონის ატმოსფერული ჰაერის ხარისხის მოდელი</t>
  </si>
  <si>
    <t>ამოქმედებულია ინდიკატორული მონიტორინგის სულ მცირე 2 ახალი პუნქტი</t>
  </si>
  <si>
    <r>
      <t xml:space="preserve">მიმდინარე (საოპერაციო) ხარჯები - </t>
    </r>
    <r>
      <rPr>
        <sz val="8"/>
        <rFont val="Arial Narrow"/>
        <family val="2"/>
      </rPr>
      <t xml:space="preserve">გარდა შრომის ანაზღაურებისა </t>
    </r>
  </si>
  <si>
    <r>
      <t>ახლად დაგებული და აღდგენილი გზები 134,000 მ</t>
    </r>
    <r>
      <rPr>
        <vertAlign val="superscript"/>
        <sz val="8"/>
        <rFont val="Sylfaen"/>
        <family val="1"/>
      </rPr>
      <t>2</t>
    </r>
    <r>
      <rPr>
        <sz val="8"/>
        <rFont val="Sylfaen"/>
        <family val="1"/>
      </rPr>
      <t xml:space="preserve"> ფართობზე ქ. რუსთავში</t>
    </r>
  </si>
  <si>
    <r>
      <t>ახლად დაგებული და აღდგენილი გზები 40,000  მ</t>
    </r>
    <r>
      <rPr>
        <vertAlign val="superscript"/>
        <sz val="8"/>
        <rFont val="Sylfaen"/>
        <family val="1"/>
      </rPr>
      <t>2</t>
    </r>
    <r>
      <rPr>
        <sz val="8"/>
        <rFont val="Sylfaen"/>
        <family val="1"/>
      </rPr>
      <t xml:space="preserve"> ფართობზე ბოლნისის მუნიციპალიტეტში</t>
    </r>
  </si>
  <si>
    <r>
      <t>ახლად დაგებული და აღდგენილი გზები 62,000 მ</t>
    </r>
    <r>
      <rPr>
        <vertAlign val="superscript"/>
        <sz val="8"/>
        <rFont val="Sylfaen"/>
        <family val="1"/>
      </rPr>
      <t>2</t>
    </r>
    <r>
      <rPr>
        <sz val="8"/>
        <rFont val="Sylfaen"/>
        <family val="1"/>
      </rPr>
      <t xml:space="preserve"> ფართობზე მარნეულის მუნიციპალიტეტში</t>
    </r>
  </si>
  <si>
    <r>
      <t>განახლებული ტროტუარი 60,000 მ</t>
    </r>
    <r>
      <rPr>
        <vertAlign val="superscript"/>
        <sz val="8"/>
        <rFont val="Sylfaen"/>
        <family val="1"/>
      </rPr>
      <t xml:space="preserve">2 </t>
    </r>
    <r>
      <rPr>
        <sz val="8"/>
        <rFont val="Sylfaen"/>
        <family val="1"/>
      </rPr>
      <t>ფართობზე ქ. რუსთავში</t>
    </r>
  </si>
  <si>
    <r>
      <t>განახლებული ტროტუარი 4,000 მ</t>
    </r>
    <r>
      <rPr>
        <vertAlign val="superscript"/>
        <sz val="8"/>
        <rFont val="Sylfaen"/>
        <family val="1"/>
      </rPr>
      <t xml:space="preserve">2 </t>
    </r>
    <r>
      <rPr>
        <sz val="8"/>
        <rFont val="Sylfaen"/>
        <family val="1"/>
      </rPr>
      <t>ფართობზე ბოლნისის მუნიციპალიტეტში</t>
    </r>
  </si>
  <si>
    <r>
      <t>მოწყობილი ახალი ველობილიკები 6,500 მ</t>
    </r>
    <r>
      <rPr>
        <vertAlign val="superscript"/>
        <sz val="8"/>
        <rFont val="Sylfaen"/>
        <family val="1"/>
      </rPr>
      <t>2</t>
    </r>
    <r>
      <rPr>
        <sz val="8"/>
        <rFont val="Sylfaen"/>
        <family val="1"/>
      </rPr>
      <t xml:space="preserve"> ფართობზე 
მოწყობილი ველოსიპედის პარკირების სულ მცირე 45 ახალი პუნქტი</t>
    </r>
  </si>
  <si>
    <t>საქრთველოს რეგიონული განვითარებისა და ინფრასტრუქტურის სამინისტრო</t>
  </si>
  <si>
    <t>საქართველოს გარემოს დაცვისა და სოფლის მეურნეობის სამინისტრო/ გარემოსა და კლიმატის ცვლილების დეპარტამენტი</t>
  </si>
  <si>
    <t>სსიპ - სახმელეთო ტრანსპორტის სააგენტო</t>
  </si>
  <si>
    <t>სსიპ - გარემოს ეროვნული სააგენტო</t>
  </si>
  <si>
    <t>სსიპ - ლ.საყვარელიძის სახელობის დაავადებათა კონტროლისა და საზოგადოებრივი ჯანმრთელობის ცენტრი</t>
  </si>
  <si>
    <t>სსიპ - გარემოსდაცვითი ინფორმაციისა და განათლების ცენტრი</t>
  </si>
  <si>
    <t>სსიპ - ლ. საყვარელიძის სახელობის დაავადებათა კონტროლისა და საზოგადოებრივი ჯანმრთელობის ცენტრი</t>
  </si>
  <si>
    <t>დანართი II: ბიუჯეტირების ინსტრუმენტი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</si>
</sst>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color indexed="8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0"/>
      <name val="Arial Narrow"/>
      <family val="2"/>
    </font>
    <font>
      <sz val="10"/>
      <color indexed="8"/>
      <name val="Arial Narrow"/>
      <family val="2"/>
    </font>
    <font>
      <b/>
      <i/>
      <sz val="8"/>
      <name val="Arial Narrow"/>
      <family val="2"/>
    </font>
    <font>
      <sz val="9"/>
      <name val="Arial Narrow"/>
      <family val="2"/>
    </font>
    <font>
      <sz val="10"/>
      <name val="Arial Narrow"/>
      <family val="2"/>
    </font>
    <font>
      <b/>
      <i/>
      <sz val="10"/>
      <name val="Arial Narrow"/>
      <family val="2"/>
    </font>
    <font>
      <i/>
      <sz val="10"/>
      <name val="Arial Narrow"/>
      <family val="2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  <font>
      <b/>
      <sz val="8"/>
      <color rgb="FFFF0000"/>
      <name val="Arial Narrow"/>
      <family val="2"/>
    </font>
    <font>
      <sz val="8"/>
      <color theme="5" tint="-0.499984740745262"/>
      <name val="Arial Narrow"/>
      <family val="2"/>
    </font>
    <font>
      <sz val="8"/>
      <color rgb="FF0070C0"/>
      <name val="Arial Narrow"/>
      <family val="2"/>
    </font>
    <font>
      <sz val="8"/>
      <color theme="3" tint="-0.249977111117893"/>
      <name val="Arial Narrow"/>
      <family val="2"/>
    </font>
    <font>
      <b/>
      <sz val="10"/>
      <color rgb="FFC00000"/>
      <name val="Arial Narrow"/>
      <family val="2"/>
    </font>
    <font>
      <b/>
      <sz val="8"/>
      <color theme="1"/>
      <name val="Arial Narrow"/>
      <family val="2"/>
    </font>
    <font>
      <b/>
      <sz val="10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1"/>
      <color theme="5"/>
      <name val="Calibri"/>
      <family val="2"/>
      <scheme val="minor"/>
    </font>
    <font>
      <sz val="11"/>
      <name val="Calibri"/>
      <family val="2"/>
      <scheme val="minor"/>
    </font>
    <font>
      <b/>
      <i/>
      <sz val="8"/>
      <color theme="1"/>
      <name val="Arial Narrow"/>
      <family val="2"/>
    </font>
    <font>
      <sz val="8"/>
      <color theme="1"/>
      <name val="Arial Narrow"/>
      <family val="2"/>
    </font>
    <font>
      <sz val="8"/>
      <color rgb="FF4472C4"/>
      <name val="Calibri"/>
      <family val="2"/>
      <scheme val="minor"/>
    </font>
    <font>
      <b/>
      <i/>
      <sz val="9"/>
      <name val="Sylfaen"/>
      <family val="1"/>
    </font>
    <font>
      <b/>
      <i/>
      <sz val="9"/>
      <name val="Arial Narrow"/>
      <family val="2"/>
    </font>
    <font>
      <i/>
      <sz val="9"/>
      <name val="Arial Narrow"/>
      <family val="2"/>
    </font>
    <font>
      <b/>
      <sz val="9"/>
      <name val="Arial Narrow"/>
      <family val="2"/>
    </font>
    <font>
      <b/>
      <i/>
      <sz val="9"/>
      <name val="Arial"/>
      <family val="2"/>
    </font>
    <font>
      <sz val="8"/>
      <color indexed="8"/>
      <name val="Arial"/>
      <family val="2"/>
    </font>
    <font>
      <i/>
      <sz val="8"/>
      <name val="Arial Narrow"/>
      <family val="2"/>
    </font>
    <font>
      <sz val="8"/>
      <name val="Sylfaen"/>
      <family val="1"/>
    </font>
    <font>
      <vertAlign val="superscript"/>
      <sz val="8"/>
      <name val="Sylfaen"/>
      <family val="1"/>
    </font>
    <font>
      <b/>
      <sz val="10"/>
      <color indexed="8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6">
    <xf numFmtId="0" fontId="0" fillId="0" borderId="0" xfId="0"/>
    <xf numFmtId="164" fontId="5" fillId="2" borderId="0" xfId="1" applyNumberFormat="1" applyFont="1" applyFill="1" applyBorder="1" applyAlignment="1" applyProtection="1">
      <alignment horizontal="right" wrapText="1"/>
      <protection locked="0"/>
    </xf>
    <xf numFmtId="164" fontId="14" fillId="2" borderId="0" xfId="1" applyNumberFormat="1" applyFont="1" applyFill="1" applyBorder="1" applyAlignment="1" applyProtection="1">
      <alignment horizontal="right" wrapText="1"/>
      <protection locked="0"/>
    </xf>
    <xf numFmtId="164" fontId="15" fillId="2" borderId="0" xfId="1" applyNumberFormat="1" applyFont="1" applyFill="1" applyBorder="1" applyAlignment="1" applyProtection="1">
      <alignment horizontal="right" wrapText="1"/>
      <protection locked="0"/>
    </xf>
    <xf numFmtId="164" fontId="16" fillId="2" borderId="0" xfId="1" applyNumberFormat="1" applyFont="1" applyFill="1" applyBorder="1" applyAlignment="1" applyProtection="1">
      <alignment horizontal="right" wrapText="1"/>
      <protection locked="0"/>
    </xf>
    <xf numFmtId="164" fontId="17" fillId="2" borderId="0" xfId="1" applyNumberFormat="1" applyFont="1" applyFill="1" applyBorder="1" applyAlignment="1" applyProtection="1">
      <alignment horizontal="right" wrapText="1"/>
      <protection locked="0"/>
    </xf>
    <xf numFmtId="164" fontId="3" fillId="2" borderId="0" xfId="1" applyNumberFormat="1" applyFont="1" applyFill="1" applyBorder="1" applyAlignment="1" applyProtection="1">
      <alignment horizontal="right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3" fillId="2" borderId="0" xfId="0" applyFont="1" applyFill="1" applyAlignment="1" applyProtection="1">
      <alignment vertical="center" wrapText="1"/>
      <protection locked="0"/>
    </xf>
    <xf numFmtId="0" fontId="18" fillId="2" borderId="0" xfId="0" applyFont="1" applyFill="1" applyAlignment="1" applyProtection="1">
      <alignment horizontal="left" vertical="center" wrapText="1"/>
      <protection locked="0"/>
    </xf>
    <xf numFmtId="0" fontId="14" fillId="2" borderId="0" xfId="0" applyFont="1" applyFill="1" applyAlignment="1" applyProtection="1">
      <alignment horizontal="center" vertical="center" wrapText="1"/>
      <protection locked="0"/>
    </xf>
    <xf numFmtId="0" fontId="18" fillId="2" borderId="0" xfId="0" applyFont="1" applyFill="1" applyAlignment="1" applyProtection="1">
      <alignment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5" fillId="2" borderId="0" xfId="0" applyFont="1" applyFill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0" fontId="7" fillId="2" borderId="0" xfId="0" applyFont="1" applyFill="1" applyAlignment="1" applyProtection="1">
      <alignment vertical="center" wrapText="1"/>
      <protection locked="0"/>
    </xf>
    <xf numFmtId="0" fontId="7" fillId="2" borderId="0" xfId="0" applyFont="1" applyFill="1" applyAlignment="1" applyProtection="1">
      <alignment wrapText="1"/>
      <protection locked="0"/>
    </xf>
    <xf numFmtId="164" fontId="11" fillId="2" borderId="1" xfId="1" applyNumberFormat="1" applyFont="1" applyFill="1" applyBorder="1" applyAlignment="1" applyProtection="1">
      <alignment horizontal="right" vertical="center" wrapText="1"/>
      <protection locked="0"/>
    </xf>
    <xf numFmtId="0" fontId="12" fillId="2" borderId="1" xfId="0" applyFont="1" applyFill="1" applyBorder="1" applyAlignment="1" applyProtection="1">
      <alignment vertical="center" wrapText="1"/>
      <protection locked="0"/>
    </xf>
    <xf numFmtId="164" fontId="1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1" fillId="2" borderId="1" xfId="0" applyFont="1" applyFill="1" applyBorder="1" applyAlignment="1" applyProtection="1">
      <alignment horizontal="right" vertical="center" wrapText="1"/>
      <protection locked="0"/>
    </xf>
    <xf numFmtId="0" fontId="12" fillId="2" borderId="0" xfId="0" applyFont="1" applyFill="1" applyAlignment="1" applyProtection="1">
      <alignment vertical="center" wrapText="1"/>
      <protection locked="0"/>
    </xf>
    <xf numFmtId="0" fontId="8" fillId="2" borderId="0" xfId="0" applyFont="1" applyFill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center" wrapText="1"/>
      <protection locked="0"/>
    </xf>
    <xf numFmtId="0" fontId="10" fillId="2" borderId="0" xfId="0" applyFont="1" applyFill="1" applyAlignment="1" applyProtection="1">
      <alignment vertical="center" wrapText="1"/>
      <protection locked="0"/>
    </xf>
    <xf numFmtId="0" fontId="0" fillId="6" borderId="0" xfId="0" applyFill="1" applyAlignment="1">
      <alignment horizontal="center"/>
    </xf>
    <xf numFmtId="0" fontId="0" fillId="6" borderId="0" xfId="0" applyFill="1"/>
    <xf numFmtId="0" fontId="21" fillId="6" borderId="0" xfId="0" applyFont="1" applyFill="1" applyAlignment="1">
      <alignment vertical="top" wrapText="1"/>
    </xf>
    <xf numFmtId="164" fontId="0" fillId="6" borderId="0" xfId="0" applyNumberFormat="1" applyFill="1"/>
    <xf numFmtId="0" fontId="0" fillId="6" borderId="2" xfId="0" applyFill="1" applyBorder="1"/>
    <xf numFmtId="164" fontId="13" fillId="6" borderId="3" xfId="1" applyNumberFormat="1" applyFont="1" applyFill="1" applyBorder="1" applyAlignment="1">
      <alignment horizontal="center"/>
    </xf>
    <xf numFmtId="0" fontId="22" fillId="6" borderId="0" xfId="0" applyFont="1" applyFill="1"/>
    <xf numFmtId="164" fontId="23" fillId="6" borderId="3" xfId="1" applyNumberFormat="1" applyFont="1" applyFill="1" applyBorder="1" applyAlignment="1">
      <alignment horizontal="center"/>
    </xf>
    <xf numFmtId="0" fontId="15" fillId="5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1" applyNumberFormat="1" applyFont="1" applyFill="1" applyBorder="1" applyAlignment="1" applyProtection="1">
      <alignment horizontal="center" wrapText="1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164" fontId="9" fillId="2" borderId="1" xfId="1" applyNumberFormat="1" applyFont="1" applyFill="1" applyBorder="1" applyAlignment="1" applyProtection="1">
      <alignment horizontal="right" vertical="center" wrapText="1"/>
      <protection locked="0"/>
    </xf>
    <xf numFmtId="164" fontId="19" fillId="4" borderId="1" xfId="1" applyNumberFormat="1" applyFont="1" applyFill="1" applyBorder="1" applyAlignment="1" applyProtection="1">
      <alignment horizontal="right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15" fillId="3" borderId="1" xfId="0" applyFont="1" applyFill="1" applyBorder="1" applyAlignment="1" applyProtection="1">
      <alignment horizontal="center" vertical="center" wrapText="1"/>
      <protection locked="0"/>
    </xf>
    <xf numFmtId="0" fontId="25" fillId="5" borderId="1" xfId="0" applyFont="1" applyFill="1" applyBorder="1" applyAlignment="1" applyProtection="1">
      <alignment wrapText="1"/>
      <protection locked="0"/>
    </xf>
    <xf numFmtId="0" fontId="8" fillId="3" borderId="1" xfId="0" applyFont="1" applyFill="1" applyBorder="1" applyAlignment="1">
      <alignment horizontal="center" vertical="center" wrapText="1"/>
    </xf>
    <xf numFmtId="164" fontId="4" fillId="3" borderId="1" xfId="1" applyNumberFormat="1" applyFont="1" applyFill="1" applyBorder="1" applyAlignment="1" applyProtection="1">
      <alignment wrapText="1"/>
      <protection locked="0"/>
    </xf>
    <xf numFmtId="164" fontId="11" fillId="2" borderId="1" xfId="0" applyNumberFormat="1" applyFont="1" applyFill="1" applyBorder="1" applyAlignment="1" applyProtection="1">
      <alignment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1" fillId="5" borderId="1" xfId="0" applyFont="1" applyFill="1" applyBorder="1" applyAlignment="1" applyProtection="1">
      <alignment vertical="center" wrapText="1"/>
      <protection locked="0"/>
    </xf>
    <xf numFmtId="164" fontId="13" fillId="6" borderId="0" xfId="1" applyNumberFormat="1" applyFont="1" applyFill="1" applyBorder="1" applyAlignment="1">
      <alignment horizontal="center"/>
    </xf>
    <xf numFmtId="164" fontId="4" fillId="3" borderId="1" xfId="1" applyNumberFormat="1" applyFont="1" applyFill="1" applyBorder="1" applyAlignment="1" applyProtection="1">
      <alignment horizontal="center" textRotation="90" wrapText="1"/>
      <protection locked="0"/>
    </xf>
    <xf numFmtId="0" fontId="4" fillId="3" borderId="1" xfId="0" applyFont="1" applyFill="1" applyBorder="1" applyAlignment="1" applyProtection="1">
      <alignment horizontal="center" textRotation="90" wrapText="1"/>
      <protection locked="0"/>
    </xf>
    <xf numFmtId="0" fontId="24" fillId="6" borderId="18" xfId="0" applyFont="1" applyFill="1" applyBorder="1"/>
    <xf numFmtId="164" fontId="23" fillId="6" borderId="2" xfId="1" applyNumberFormat="1" applyFont="1" applyFill="1" applyBorder="1" applyAlignment="1">
      <alignment horizontal="center"/>
    </xf>
    <xf numFmtId="164" fontId="23" fillId="6" borderId="20" xfId="1" applyNumberFormat="1" applyFont="1" applyFill="1" applyBorder="1" applyAlignment="1">
      <alignment horizontal="center"/>
    </xf>
    <xf numFmtId="0" fontId="0" fillId="0" borderId="1" xfId="0" applyBorder="1"/>
    <xf numFmtId="0" fontId="21" fillId="6" borderId="21" xfId="0" applyFont="1" applyFill="1" applyBorder="1" applyAlignment="1">
      <alignment horizontal="center" vertical="top" wrapText="1"/>
    </xf>
    <xf numFmtId="164" fontId="4" fillId="3" borderId="22" xfId="1" applyNumberFormat="1" applyFont="1" applyFill="1" applyBorder="1" applyAlignment="1" applyProtection="1">
      <alignment horizontal="center" vertical="center" textRotation="90" wrapText="1"/>
      <protection locked="0"/>
    </xf>
    <xf numFmtId="164" fontId="4" fillId="3" borderId="23" xfId="1" applyNumberFormat="1" applyFont="1" applyFill="1" applyBorder="1" applyAlignment="1" applyProtection="1">
      <alignment horizontal="center" vertical="center" textRotation="90" wrapText="1"/>
      <protection locked="0"/>
    </xf>
    <xf numFmtId="164" fontId="4" fillId="3" borderId="24" xfId="1" applyNumberFormat="1" applyFont="1" applyFill="1" applyBorder="1" applyAlignment="1" applyProtection="1">
      <alignment horizontal="center" vertical="center" textRotation="90" wrapText="1"/>
      <protection locked="0"/>
    </xf>
    <xf numFmtId="0" fontId="0" fillId="0" borderId="25" xfId="0" applyBorder="1"/>
    <xf numFmtId="0" fontId="21" fillId="6" borderId="26" xfId="0" applyFont="1" applyFill="1" applyBorder="1" applyAlignment="1">
      <alignment horizontal="center" vertical="top" wrapText="1"/>
    </xf>
    <xf numFmtId="0" fontId="21" fillId="6" borderId="27" xfId="0" applyFont="1" applyFill="1" applyBorder="1" applyAlignment="1">
      <alignment horizontal="center" vertical="top" wrapText="1"/>
    </xf>
    <xf numFmtId="0" fontId="0" fillId="6" borderId="28" xfId="0" applyFill="1" applyBorder="1"/>
    <xf numFmtId="164" fontId="13" fillId="6" borderId="25" xfId="1" applyNumberFormat="1" applyFont="1" applyFill="1" applyBorder="1" applyAlignment="1">
      <alignment horizontal="center"/>
    </xf>
    <xf numFmtId="164" fontId="13" fillId="6" borderId="20" xfId="1" applyNumberFormat="1" applyFont="1" applyFill="1" applyBorder="1" applyAlignment="1">
      <alignment horizontal="center"/>
    </xf>
    <xf numFmtId="0" fontId="0" fillId="6" borderId="29" xfId="0" applyFill="1" applyBorder="1"/>
    <xf numFmtId="164" fontId="13" fillId="6" borderId="19" xfId="1" applyNumberFormat="1" applyFont="1" applyFill="1" applyBorder="1" applyAlignment="1">
      <alignment horizontal="center"/>
    </xf>
    <xf numFmtId="0" fontId="21" fillId="6" borderId="26" xfId="0" applyFont="1" applyFill="1" applyBorder="1" applyAlignment="1">
      <alignment horizontal="center" vertical="top" textRotation="90" wrapText="1"/>
    </xf>
    <xf numFmtId="0" fontId="21" fillId="6" borderId="27" xfId="0" applyFont="1" applyFill="1" applyBorder="1" applyAlignment="1">
      <alignment horizontal="center" vertical="top" textRotation="90" wrapText="1"/>
    </xf>
    <xf numFmtId="164" fontId="11" fillId="8" borderId="1" xfId="1" applyNumberFormat="1" applyFont="1" applyFill="1" applyBorder="1" applyAlignment="1" applyProtection="1">
      <alignment horizontal="right" vertical="center" wrapText="1"/>
      <protection locked="0"/>
    </xf>
    <xf numFmtId="0" fontId="12" fillId="8" borderId="1" xfId="0" applyFont="1" applyFill="1" applyBorder="1" applyAlignment="1" applyProtection="1">
      <alignment vertical="center" wrapText="1"/>
      <protection locked="0"/>
    </xf>
    <xf numFmtId="164" fontId="11" fillId="8" borderId="1" xfId="0" applyNumberFormat="1" applyFont="1" applyFill="1" applyBorder="1" applyAlignment="1" applyProtection="1">
      <alignment horizontal="right" vertical="center" wrapText="1"/>
      <protection locked="0"/>
    </xf>
    <xf numFmtId="0" fontId="11" fillId="8" borderId="1" xfId="0" applyFont="1" applyFill="1" applyBorder="1" applyAlignment="1" applyProtection="1">
      <alignment horizontal="right" vertical="center" wrapText="1"/>
      <protection locked="0"/>
    </xf>
    <xf numFmtId="164" fontId="9" fillId="8" borderId="1" xfId="1" applyNumberFormat="1" applyFont="1" applyFill="1" applyBorder="1" applyAlignment="1" applyProtection="1">
      <alignment horizontal="right" vertical="center" wrapText="1"/>
      <protection locked="0"/>
    </xf>
    <xf numFmtId="164" fontId="11" fillId="8" borderId="1" xfId="0" applyNumberFormat="1" applyFont="1" applyFill="1" applyBorder="1" applyAlignment="1" applyProtection="1">
      <alignment vertical="center" wrapText="1"/>
      <protection locked="0"/>
    </xf>
    <xf numFmtId="0" fontId="11" fillId="8" borderId="1" xfId="0" applyFont="1" applyFill="1" applyBorder="1" applyAlignment="1" applyProtection="1">
      <alignment vertical="center" wrapText="1"/>
      <protection locked="0"/>
    </xf>
    <xf numFmtId="164" fontId="11" fillId="9" borderId="1" xfId="1" applyNumberFormat="1" applyFont="1" applyFill="1" applyBorder="1" applyAlignment="1" applyProtection="1">
      <alignment horizontal="right" vertical="center" wrapText="1"/>
      <protection locked="0"/>
    </xf>
    <xf numFmtId="0" fontId="27" fillId="0" borderId="0" xfId="0" applyFont="1" applyAlignment="1">
      <alignment wrapText="1"/>
    </xf>
    <xf numFmtId="164" fontId="9" fillId="2" borderId="1" xfId="2" applyNumberFormat="1" applyFont="1" applyFill="1" applyBorder="1" applyAlignment="1" applyProtection="1">
      <alignment horizontal="right" vertical="center" wrapText="1"/>
      <protection locked="0"/>
    </xf>
    <xf numFmtId="164" fontId="28" fillId="10" borderId="1" xfId="0" applyNumberFormat="1" applyFont="1" applyFill="1" applyBorder="1" applyAlignment="1">
      <alignment horizontal="left" vertical="center" wrapText="1"/>
    </xf>
    <xf numFmtId="0" fontId="28" fillId="10" borderId="1" xfId="0" applyFont="1" applyFill="1" applyBorder="1" applyAlignment="1">
      <alignment horizontal="left" vertical="center" wrapText="1"/>
    </xf>
    <xf numFmtId="164" fontId="29" fillId="2" borderId="1" xfId="0" applyNumberFormat="1" applyFont="1" applyFill="1" applyBorder="1" applyAlignment="1" applyProtection="1">
      <alignment vertical="center" wrapText="1"/>
      <protection locked="0"/>
    </xf>
    <xf numFmtId="0" fontId="29" fillId="2" borderId="1" xfId="0" applyFont="1" applyFill="1" applyBorder="1" applyAlignment="1" applyProtection="1">
      <alignment vertical="center" wrapText="1"/>
      <protection locked="0"/>
    </xf>
    <xf numFmtId="0" fontId="29" fillId="5" borderId="1" xfId="0" applyFont="1" applyFill="1" applyBorder="1" applyAlignment="1" applyProtection="1">
      <alignment vertical="center" wrapText="1"/>
      <protection locked="0"/>
    </xf>
    <xf numFmtId="164" fontId="29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9" fillId="2" borderId="1" xfId="0" applyFont="1" applyFill="1" applyBorder="1" applyAlignment="1" applyProtection="1">
      <alignment horizontal="right" vertical="center" wrapText="1"/>
      <protection locked="0"/>
    </xf>
    <xf numFmtId="0" fontId="30" fillId="2" borderId="1" xfId="0" applyFont="1" applyFill="1" applyBorder="1" applyAlignment="1" applyProtection="1">
      <alignment vertical="center" wrapText="1"/>
      <protection locked="0"/>
    </xf>
    <xf numFmtId="164" fontId="29" fillId="11" borderId="1" xfId="0" applyNumberFormat="1" applyFont="1" applyFill="1" applyBorder="1" applyAlignment="1" applyProtection="1">
      <alignment vertical="center" wrapText="1"/>
      <protection locked="0"/>
    </xf>
    <xf numFmtId="0" fontId="29" fillId="2" borderId="1" xfId="0" applyFont="1" applyFill="1" applyBorder="1" applyAlignment="1" applyProtection="1">
      <alignment horizontal="center" vertical="center" wrapText="1"/>
      <protection locked="0"/>
    </xf>
    <xf numFmtId="0" fontId="30" fillId="2" borderId="0" xfId="0" applyFont="1" applyFill="1" applyAlignment="1" applyProtection="1">
      <alignment vertical="center" wrapText="1"/>
      <protection locked="0"/>
    </xf>
    <xf numFmtId="164" fontId="30" fillId="2" borderId="1" xfId="1" applyNumberFormat="1" applyFont="1" applyFill="1" applyBorder="1" applyAlignment="1" applyProtection="1">
      <alignment horizontal="right" vertical="center" wrapText="1"/>
      <protection locked="0"/>
    </xf>
    <xf numFmtId="164" fontId="31" fillId="2" borderId="1" xfId="1" applyNumberFormat="1" applyFont="1" applyFill="1" applyBorder="1" applyAlignment="1" applyProtection="1">
      <alignment horizontal="right" vertical="center" wrapText="1"/>
      <protection locked="0"/>
    </xf>
    <xf numFmtId="0" fontId="9" fillId="2" borderId="1" xfId="0" applyFont="1" applyFill="1" applyBorder="1" applyAlignment="1" applyProtection="1">
      <alignment vertical="center" wrapText="1"/>
      <protection locked="0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8" borderId="1" xfId="0" applyFont="1" applyFill="1" applyBorder="1" applyAlignment="1">
      <alignment vertical="center" wrapText="1"/>
    </xf>
    <xf numFmtId="164" fontId="32" fillId="10" borderId="1" xfId="0" applyNumberFormat="1" applyFont="1" applyFill="1" applyBorder="1" applyAlignment="1">
      <alignment horizontal="left" vertical="center" wrapText="1"/>
    </xf>
    <xf numFmtId="164" fontId="32" fillId="2" borderId="1" xfId="0" applyNumberFormat="1" applyFont="1" applyFill="1" applyBorder="1" applyAlignment="1" applyProtection="1">
      <alignment vertical="center" wrapText="1"/>
      <protection locked="0"/>
    </xf>
    <xf numFmtId="164" fontId="33" fillId="2" borderId="0" xfId="1" applyNumberFormat="1" applyFont="1" applyFill="1" applyBorder="1" applyAlignment="1" applyProtection="1">
      <alignment horizontal="right" wrapText="1"/>
      <protection locked="0"/>
    </xf>
    <xf numFmtId="164" fontId="11" fillId="0" borderId="1" xfId="1" applyNumberFormat="1" applyFont="1" applyFill="1" applyBorder="1" applyAlignment="1" applyProtection="1">
      <alignment horizontal="right" vertical="center" wrapText="1"/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164" fontId="11" fillId="0" borderId="1" xfId="0" applyNumberFormat="1" applyFont="1" applyBorder="1" applyAlignment="1" applyProtection="1">
      <alignment horizontal="right" vertical="center" wrapText="1"/>
      <protection locked="0"/>
    </xf>
    <xf numFmtId="0" fontId="11" fillId="0" borderId="1" xfId="0" applyFont="1" applyBorder="1" applyAlignment="1" applyProtection="1">
      <alignment horizontal="right" vertical="center" wrapText="1"/>
      <protection locked="0"/>
    </xf>
    <xf numFmtId="164" fontId="9" fillId="0" borderId="1" xfId="1" applyNumberFormat="1" applyFont="1" applyFill="1" applyBorder="1" applyAlignment="1" applyProtection="1">
      <alignment horizontal="right" vertical="center" wrapText="1"/>
      <protection locked="0"/>
    </xf>
    <xf numFmtId="164" fontId="29" fillId="0" borderId="1" xfId="0" applyNumberFormat="1" applyFont="1" applyBorder="1" applyAlignment="1" applyProtection="1">
      <alignment vertical="center" wrapText="1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0" fontId="29" fillId="0" borderId="1" xfId="0" applyFont="1" applyBorder="1" applyAlignment="1" applyProtection="1">
      <alignment vertical="center" wrapText="1"/>
      <protection locked="0"/>
    </xf>
    <xf numFmtId="164" fontId="32" fillId="0" borderId="1" xfId="0" applyNumberFormat="1" applyFont="1" applyBorder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164" fontId="11" fillId="2" borderId="1" xfId="2" applyNumberFormat="1" applyFont="1" applyFill="1" applyBorder="1" applyAlignment="1" applyProtection="1">
      <alignment horizontal="right" vertical="center" wrapText="1"/>
      <protection locked="0"/>
    </xf>
    <xf numFmtId="164" fontId="29" fillId="0" borderId="1" xfId="0" applyNumberFormat="1" applyFont="1" applyFill="1" applyBorder="1" applyAlignment="1" applyProtection="1">
      <alignment vertical="center" wrapText="1"/>
      <protection locked="0"/>
    </xf>
    <xf numFmtId="0" fontId="29" fillId="0" borderId="1" xfId="0" applyFont="1" applyFill="1" applyBorder="1" applyAlignment="1" applyProtection="1">
      <alignment horizontal="center" vertical="center" wrapText="1"/>
      <protection locked="0"/>
    </xf>
    <xf numFmtId="164" fontId="6" fillId="9" borderId="1" xfId="0" applyNumberFormat="1" applyFont="1" applyFill="1" applyBorder="1" applyAlignment="1">
      <alignment horizontal="center" vertical="center" wrapText="1"/>
    </xf>
    <xf numFmtId="0" fontId="26" fillId="2" borderId="0" xfId="0" applyFont="1" applyFill="1" applyAlignment="1" applyProtection="1">
      <alignment horizontal="center" wrapText="1"/>
      <protection locked="0"/>
    </xf>
    <xf numFmtId="0" fontId="26" fillId="0" borderId="0" xfId="0" applyFont="1" applyAlignment="1" applyProtection="1">
      <alignment horizontal="center" wrapText="1"/>
      <protection locked="0"/>
    </xf>
    <xf numFmtId="0" fontId="0" fillId="6" borderId="30" xfId="0" applyFill="1" applyBorder="1"/>
    <xf numFmtId="1" fontId="0" fillId="0" borderId="1" xfId="0" applyNumberFormat="1" applyBorder="1"/>
    <xf numFmtId="0" fontId="34" fillId="3" borderId="1" xfId="0" applyFont="1" applyFill="1" applyBorder="1" applyAlignment="1" applyProtection="1">
      <alignment horizontal="center" vertical="center" wrapText="1"/>
      <protection locked="0"/>
    </xf>
    <xf numFmtId="164" fontId="8" fillId="8" borderId="1" xfId="0" applyNumberFormat="1" applyFont="1" applyFill="1" applyBorder="1" applyAlignment="1" applyProtection="1">
      <alignment horizontal="right" wrapText="1"/>
      <protection locked="0"/>
    </xf>
    <xf numFmtId="164" fontId="8" fillId="8" borderId="1" xfId="1" applyNumberFormat="1" applyFont="1" applyFill="1" applyBorder="1" applyAlignment="1" applyProtection="1">
      <alignment horizontal="right" vertical="center" wrapText="1"/>
      <protection locked="0"/>
    </xf>
    <xf numFmtId="164" fontId="31" fillId="8" borderId="1" xfId="1" applyNumberFormat="1" applyFont="1" applyFill="1" applyBorder="1" applyAlignment="1" applyProtection="1">
      <alignment horizontal="right" vertical="center" wrapText="1"/>
      <protection locked="0"/>
    </xf>
    <xf numFmtId="0" fontId="9" fillId="0" borderId="4" xfId="0" applyFont="1" applyBorder="1" applyAlignment="1">
      <alignment vertical="center" wrapText="1"/>
    </xf>
    <xf numFmtId="0" fontId="9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 applyProtection="1">
      <alignment horizontal="right" vertical="center" wrapText="1"/>
      <protection locked="0"/>
    </xf>
    <xf numFmtId="164" fontId="8" fillId="2" borderId="1" xfId="2" applyNumberFormat="1" applyFont="1" applyFill="1" applyBorder="1" applyAlignment="1" applyProtection="1">
      <alignment horizontal="right" vertical="center" wrapText="1"/>
      <protection locked="0"/>
    </xf>
    <xf numFmtId="164" fontId="31" fillId="2" borderId="1" xfId="2" applyNumberFormat="1" applyFont="1" applyFill="1" applyBorder="1" applyAlignment="1" applyProtection="1">
      <alignment horizontal="right" vertical="center" wrapText="1"/>
      <protection locked="0"/>
    </xf>
    <xf numFmtId="164" fontId="31" fillId="7" borderId="1" xfId="2" applyNumberFormat="1" applyFont="1" applyFill="1" applyBorder="1" applyAlignment="1" applyProtection="1">
      <alignment horizontal="right" vertical="center" wrapText="1"/>
      <protection locked="0"/>
    </xf>
    <xf numFmtId="0" fontId="9" fillId="0" borderId="8" xfId="0" applyFont="1" applyBorder="1" applyAlignment="1">
      <alignment vertical="top" wrapText="1"/>
    </xf>
    <xf numFmtId="0" fontId="31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vertical="top" wrapText="1"/>
    </xf>
    <xf numFmtId="0" fontId="35" fillId="0" borderId="1" xfId="0" applyFont="1" applyFill="1" applyBorder="1" applyAlignment="1">
      <alignment vertical="center" wrapText="1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35" fillId="0" borderId="1" xfId="0" applyFont="1" applyBorder="1" applyAlignment="1">
      <alignment vertical="center" wrapText="1"/>
    </xf>
    <xf numFmtId="0" fontId="9" fillId="0" borderId="5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35" fillId="0" borderId="1" xfId="0" applyFont="1" applyFill="1" applyBorder="1" applyAlignment="1">
      <alignment vertical="top" wrapText="1"/>
    </xf>
    <xf numFmtId="0" fontId="31" fillId="2" borderId="11" xfId="0" applyFont="1" applyFill="1" applyBorder="1" applyAlignment="1" applyProtection="1">
      <alignment horizontal="center" vertical="center" wrapText="1"/>
      <protection locked="0"/>
    </xf>
    <xf numFmtId="0" fontId="34" fillId="2" borderId="0" xfId="0" applyFont="1" applyFill="1" applyAlignment="1" applyProtection="1">
      <alignment vertical="center" wrapText="1"/>
      <protection locked="0"/>
    </xf>
    <xf numFmtId="0" fontId="9" fillId="0" borderId="1" xfId="0" applyFont="1" applyBorder="1" applyAlignment="1">
      <alignment vertical="center" wrapText="1"/>
    </xf>
    <xf numFmtId="164" fontId="3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1" xfId="0" applyFont="1" applyBorder="1" applyAlignment="1">
      <alignment vertical="top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1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8" fillId="0" borderId="1" xfId="0" applyNumberFormat="1" applyFont="1" applyBorder="1" applyAlignment="1" applyProtection="1">
      <alignment horizontal="right" vertical="center" wrapText="1"/>
      <protection locked="0"/>
    </xf>
    <xf numFmtId="164" fontId="31" fillId="0" borderId="1" xfId="2" applyNumberFormat="1" applyFont="1" applyFill="1" applyBorder="1" applyAlignment="1" applyProtection="1">
      <alignment horizontal="right" vertical="center" wrapText="1"/>
      <protection locked="0"/>
    </xf>
    <xf numFmtId="164" fontId="31" fillId="0" borderId="1" xfId="1" applyNumberFormat="1" applyFont="1" applyFill="1" applyBorder="1" applyAlignment="1" applyProtection="1">
      <alignment horizontal="right" vertical="center" wrapText="1"/>
      <protection locked="0"/>
    </xf>
    <xf numFmtId="164" fontId="29" fillId="2" borderId="1" xfId="1" applyNumberFormat="1" applyFont="1" applyFill="1" applyBorder="1" applyAlignment="1" applyProtection="1">
      <alignment horizontal="right" vertical="center" wrapText="1"/>
      <protection locked="0"/>
    </xf>
    <xf numFmtId="164" fontId="6" fillId="4" borderId="1" xfId="1" applyNumberFormat="1" applyFont="1" applyFill="1" applyBorder="1" applyAlignment="1" applyProtection="1">
      <alignment horizontal="right" wrapText="1"/>
      <protection locked="0"/>
    </xf>
    <xf numFmtId="0" fontId="37" fillId="0" borderId="0" xfId="0" applyFont="1" applyAlignment="1" applyProtection="1">
      <alignment horizontal="center" vertical="center" wrapText="1"/>
      <protection locked="0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164" fontId="4" fillId="3" borderId="4" xfId="1" applyNumberFormat="1" applyFont="1" applyFill="1" applyBorder="1" applyAlignment="1" applyProtection="1">
      <alignment horizontal="center" wrapText="1"/>
      <protection locked="0"/>
    </xf>
    <xf numFmtId="164" fontId="4" fillId="3" borderId="10" xfId="1" applyNumberFormat="1" applyFont="1" applyFill="1" applyBorder="1" applyAlignment="1" applyProtection="1">
      <alignment horizontal="center" wrapText="1"/>
      <protection locked="0"/>
    </xf>
    <xf numFmtId="164" fontId="4" fillId="3" borderId="11" xfId="1" applyNumberFormat="1" applyFont="1" applyFill="1" applyBorder="1" applyAlignment="1" applyProtection="1">
      <alignment horizontal="center" wrapText="1"/>
      <protection locked="0"/>
    </xf>
    <xf numFmtId="0" fontId="9" fillId="8" borderId="4" xfId="0" applyFont="1" applyFill="1" applyBorder="1" applyAlignment="1">
      <alignment horizontal="left" vertical="center" wrapText="1"/>
    </xf>
    <xf numFmtId="0" fontId="9" fillId="8" borderId="10" xfId="0" applyFont="1" applyFill="1" applyBorder="1" applyAlignment="1">
      <alignment horizontal="left" vertical="center" wrapText="1"/>
    </xf>
    <xf numFmtId="0" fontId="9" fillId="8" borderId="11" xfId="0" applyFont="1" applyFill="1" applyBorder="1" applyAlignment="1">
      <alignment horizontal="left" vertical="center" wrapText="1"/>
    </xf>
    <xf numFmtId="164" fontId="4" fillId="3" borderId="8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9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5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8" xfId="1" applyNumberFormat="1" applyFont="1" applyFill="1" applyBorder="1" applyAlignment="1" applyProtection="1">
      <alignment horizontal="center" wrapText="1"/>
      <protection locked="0"/>
    </xf>
    <xf numFmtId="164" fontId="4" fillId="3" borderId="9" xfId="1" applyNumberFormat="1" applyFont="1" applyFill="1" applyBorder="1" applyAlignment="1" applyProtection="1">
      <alignment horizontal="center" wrapText="1"/>
      <protection locked="0"/>
    </xf>
    <xf numFmtId="164" fontId="4" fillId="3" borderId="5" xfId="1" applyNumberFormat="1" applyFont="1" applyFill="1" applyBorder="1" applyAlignment="1" applyProtection="1">
      <alignment horizontal="center" wrapText="1"/>
      <protection locked="0"/>
    </xf>
    <xf numFmtId="164" fontId="4" fillId="3" borderId="8" xfId="1" applyNumberFormat="1" applyFont="1" applyFill="1" applyBorder="1" applyAlignment="1" applyProtection="1">
      <alignment horizontal="center" textRotation="90" wrapText="1"/>
      <protection locked="0"/>
    </xf>
    <xf numFmtId="164" fontId="4" fillId="3" borderId="5" xfId="1" applyNumberFormat="1" applyFont="1" applyFill="1" applyBorder="1" applyAlignment="1" applyProtection="1">
      <alignment horizontal="center" textRotation="90" wrapText="1"/>
      <protection locked="0"/>
    </xf>
    <xf numFmtId="0" fontId="9" fillId="9" borderId="12" xfId="0" applyFont="1" applyFill="1" applyBorder="1" applyAlignment="1">
      <alignment horizontal="left" vertical="center" wrapText="1"/>
    </xf>
    <xf numFmtId="0" fontId="9" fillId="9" borderId="10" xfId="0" applyFont="1" applyFill="1" applyBorder="1" applyAlignment="1">
      <alignment horizontal="left" vertical="center" wrapText="1"/>
    </xf>
    <xf numFmtId="0" fontId="9" fillId="9" borderId="11" xfId="0" applyFont="1" applyFill="1" applyBorder="1" applyAlignment="1">
      <alignment horizontal="left" vertical="center" wrapText="1"/>
    </xf>
    <xf numFmtId="0" fontId="9" fillId="9" borderId="14" xfId="0" applyFont="1" applyFill="1" applyBorder="1" applyAlignment="1">
      <alignment horizontal="left" vertical="center" wrapText="1"/>
    </xf>
    <xf numFmtId="0" fontId="9" fillId="9" borderId="6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0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164" fontId="5" fillId="3" borderId="4" xfId="1" applyNumberFormat="1" applyFont="1" applyFill="1" applyBorder="1" applyAlignment="1" applyProtection="1">
      <alignment horizontal="center" wrapText="1"/>
      <protection locked="0"/>
    </xf>
    <xf numFmtId="164" fontId="5" fillId="3" borderId="10" xfId="1" applyNumberFormat="1" applyFont="1" applyFill="1" applyBorder="1" applyAlignment="1" applyProtection="1">
      <alignment horizontal="center" wrapText="1"/>
      <protection locked="0"/>
    </xf>
    <xf numFmtId="164" fontId="5" fillId="3" borderId="11" xfId="1" applyNumberFormat="1" applyFont="1" applyFill="1" applyBorder="1" applyAlignment="1" applyProtection="1">
      <alignment horizontal="center" wrapText="1"/>
      <protection locked="0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4" fillId="3" borderId="9" xfId="0" applyFont="1" applyFill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0" fontId="4" fillId="3" borderId="8" xfId="0" applyFont="1" applyFill="1" applyBorder="1" applyAlignment="1" applyProtection="1">
      <alignment horizontal="center" vertical="center" textRotation="90" wrapText="1"/>
      <protection locked="0"/>
    </xf>
    <xf numFmtId="0" fontId="4" fillId="3" borderId="9" xfId="0" applyFont="1" applyFill="1" applyBorder="1" applyAlignment="1" applyProtection="1">
      <alignment horizontal="center" vertical="center" textRotation="90" wrapText="1"/>
      <protection locked="0"/>
    </xf>
    <xf numFmtId="0" fontId="4" fillId="3" borderId="5" xfId="0" applyFont="1" applyFill="1" applyBorder="1" applyAlignment="1" applyProtection="1">
      <alignment horizontal="center" vertical="center" textRotation="90" wrapText="1"/>
      <protection locked="0"/>
    </xf>
    <xf numFmtId="0" fontId="5" fillId="3" borderId="8" xfId="0" applyFont="1" applyFill="1" applyBorder="1" applyAlignment="1" applyProtection="1">
      <alignment horizontal="center" vertical="center" textRotation="90" wrapText="1"/>
      <protection locked="0"/>
    </xf>
    <xf numFmtId="0" fontId="5" fillId="3" borderId="9" xfId="0" applyFont="1" applyFill="1" applyBorder="1" applyAlignment="1" applyProtection="1">
      <alignment horizontal="center" vertical="center" textRotation="90" wrapText="1"/>
      <protection locked="0"/>
    </xf>
    <xf numFmtId="0" fontId="5" fillId="3" borderId="5" xfId="0" applyFont="1" applyFill="1" applyBorder="1" applyAlignment="1" applyProtection="1">
      <alignment horizontal="center" vertical="center" textRotation="90" wrapText="1"/>
      <protection locked="0"/>
    </xf>
    <xf numFmtId="0" fontId="9" fillId="9" borderId="4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164" fontId="5" fillId="3" borderId="12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6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13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14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7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15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1" xfId="1" applyNumberFormat="1" applyFont="1" applyFill="1" applyBorder="1" applyAlignment="1" applyProtection="1">
      <alignment horizontal="center" wrapText="1"/>
      <protection locked="0"/>
    </xf>
    <xf numFmtId="164" fontId="4" fillId="3" borderId="9" xfId="1" applyNumberFormat="1" applyFont="1" applyFill="1" applyBorder="1" applyAlignment="1" applyProtection="1">
      <alignment horizontal="center" textRotation="90" wrapText="1"/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6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13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16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0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17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14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7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2" fillId="6" borderId="0" xfId="0" applyFont="1" applyFill="1" applyAlignment="1">
      <alignment horizontal="center" wrapText="1"/>
    </xf>
  </cellXfs>
  <cellStyles count="3">
    <cellStyle name="Comma" xfId="1" builtinId="3"/>
    <cellStyle name="Comma 2" xfId="2" xr:uid="{00000000-0005-0000-0000-000001000000}"/>
    <cellStyle name="Normal" xfId="0" builtinId="0"/>
  </cellStyles>
  <dxfs count="0"/>
  <tableStyles count="0" defaultTableStyle="TableStyleMedium9" defaultPivotStyle="PivotStyleLight16"/>
  <colors>
    <mruColors>
      <color rgb="FFF0A8FF"/>
      <color rgb="FFBA5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ka-GE" sz="1400" b="1" i="0" u="none" strike="noStrike" baseline="0">
                <a:effectLst/>
              </a:rPr>
              <a:t>ფინანსური ხარჯების წილი კლასიფიცირების შესაბამისად</a:t>
            </a:r>
            <a:endParaRPr lang="en-US" sz="1400"/>
          </a:p>
        </c:rich>
      </c:tx>
      <c:layout>
        <c:manualLayout>
          <c:xMode val="edge"/>
          <c:yMode val="edge"/>
          <c:x val="0.12077274212388217"/>
          <c:y val="3.2719836400817999E-2"/>
        </c:manualLayout>
      </c:layout>
      <c:overlay val="0"/>
    </c:title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შეჯამება!$B$8</c:f>
              <c:strCache>
                <c:ptCount val="1"/>
                <c:pt idx="0">
                  <c:v>სულ</c:v>
                </c:pt>
              </c:strCache>
            </c:strRef>
          </c:tx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B48-40AD-B515-02E200AB4B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B48-40AD-B515-02E200AB4B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B48-40AD-B515-02E200AB4B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B48-40AD-B515-02E200AB4B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3B48-40AD-B515-02E200AB4B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3B48-40AD-B515-02E200AB4B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3B48-40AD-B515-02E200AB4BCE}"/>
              </c:ext>
            </c:extLst>
          </c:dPt>
          <c:cat>
            <c:strRef>
              <c:f>შეჯამება!$C$3:$I$3</c:f>
              <c:strCache>
                <c:ptCount val="7"/>
                <c:pt idx="0">
                  <c:v>ხელფასები ახალი თანამშრომლებისთვის</c:v>
                </c:pt>
                <c:pt idx="1">
                  <c:v>შესაძლებლობების განვითარება</c:v>
                </c:pt>
                <c:pt idx="2">
                  <c:v>ტექნიკური მხარდაჭერა</c:v>
                </c:pt>
                <c:pt idx="3">
                  <c:v>აღჭურვილობა</c:v>
                </c:pt>
                <c:pt idx="4">
                  <c:v>პუბლიკაციები</c:v>
                </c:pt>
                <c:pt idx="5">
                  <c:v>კაპიტალური ხარჯები</c:v>
                </c:pt>
                <c:pt idx="6">
                  <c:v>სხვა დანარჩენი ხარჯები</c:v>
                </c:pt>
              </c:strCache>
            </c:strRef>
          </c:cat>
          <c:val>
            <c:numRef>
              <c:f>შეჯამება!$C$8:$I$8</c:f>
              <c:numCache>
                <c:formatCode>_(* #,##0_);_(* \(#,##0\);_(* "-"??_);_(@_)</c:formatCode>
                <c:ptCount val="7"/>
                <c:pt idx="0">
                  <c:v>144000</c:v>
                </c:pt>
                <c:pt idx="1">
                  <c:v>13960</c:v>
                </c:pt>
                <c:pt idx="2">
                  <c:v>0</c:v>
                </c:pt>
                <c:pt idx="3">
                  <c:v>16500</c:v>
                </c:pt>
                <c:pt idx="4">
                  <c:v>120</c:v>
                </c:pt>
                <c:pt idx="5">
                  <c:v>0</c:v>
                </c:pt>
                <c:pt idx="6">
                  <c:v>84730719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B48-40AD-B515-02E200AB4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026626024718915"/>
          <c:y val="0.17177914110429449"/>
          <c:w val="0.30459460343999284"/>
          <c:h val="0.7760736196319018"/>
        </c:manualLayout>
      </c:layout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ka-GE" sz="1400" b="1" i="0" u="none" strike="noStrike" baseline="0">
                <a:effectLst/>
              </a:rPr>
              <a:t>ბიუჯეტი სექტორული პრიორიტეტების/მიზნების მიხედვით მიხედვით</a:t>
            </a:r>
            <a:endParaRPr lang="en-US" sz="1400" baseline="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შეჯამება!$J$3</c:f>
              <c:strCache>
                <c:ptCount val="1"/>
                <c:pt idx="0">
                  <c:v>სულ</c:v>
                </c:pt>
              </c:strCache>
            </c:strRef>
          </c:tx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8AC-4F7B-B8C7-D30B2650E7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8AC-4F7B-B8C7-D30B2650E7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8AC-4F7B-B8C7-D30B2650E7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8AC-4F7B-B8C7-D30B2650E7A0}"/>
              </c:ext>
            </c:extLst>
          </c:dPt>
          <c:cat>
            <c:strRef>
              <c:f>შეჯამება!$B$4:$B$7</c:f>
              <c:strCache>
                <c:ptCount val="4"/>
                <c:pt idx="0">
                  <c:v>ამოცანა 1.1</c:v>
                </c:pt>
                <c:pt idx="1">
                  <c:v>ამოცანა 1.2</c:v>
                </c:pt>
                <c:pt idx="2">
                  <c:v>ამოცანა 1.3</c:v>
                </c:pt>
                <c:pt idx="3">
                  <c:v>ამოცანა 1.4</c:v>
                </c:pt>
              </c:strCache>
            </c:strRef>
          </c:cat>
          <c:val>
            <c:numRef>
              <c:f>შეჯამება!$J$4:$J$7</c:f>
              <c:numCache>
                <c:formatCode>_(* #,##0_);_(* \(#,##0\);_(* "-"??_);_(@_)</c:formatCode>
                <c:ptCount val="4"/>
                <c:pt idx="0">
                  <c:v>62748999</c:v>
                </c:pt>
                <c:pt idx="1">
                  <c:v>22156300</c:v>
                </c:pt>
                <c:pt idx="2">
                  <c:v>3441951.02575</c:v>
                </c:pt>
                <c:pt idx="3">
                  <c:v>32000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AC-4F7B-B8C7-D30B2650E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02157941554378"/>
          <c:y val="0.36123348017621143"/>
          <c:w val="0.27405879704367497"/>
          <c:h val="0.42290748898678415"/>
        </c:manualLayout>
      </c:layout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ka-GE" sz="1200" b="1" i="0" u="none" strike="noStrike" baseline="0">
                <a:effectLst/>
              </a:rPr>
              <a:t>დაფინანსების წყაროები %</a:t>
            </a:r>
            <a:endParaRPr lang="en-US" sz="1200"/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შეჯამება!$C$33</c:f>
              <c:strCache>
                <c:ptCount val="1"/>
                <c:pt idx="0">
                  <c:v> სახელმწიფო ბიუჯეტი </c:v>
                </c:pt>
              </c:strCache>
            </c:strRef>
          </c:tx>
          <c:invertIfNegative val="0"/>
          <c:cat>
            <c:strRef>
              <c:f>შეჯამება!$B$34:$B$37</c:f>
              <c:strCache>
                <c:ptCount val="4"/>
                <c:pt idx="0">
                  <c:v>ამოცანა 1.1</c:v>
                </c:pt>
                <c:pt idx="1">
                  <c:v>ამოცანა 1.2</c:v>
                </c:pt>
                <c:pt idx="2">
                  <c:v>ამოცანა 1.3</c:v>
                </c:pt>
                <c:pt idx="3">
                  <c:v>ამოცანა 1.4</c:v>
                </c:pt>
              </c:strCache>
            </c:strRef>
          </c:cat>
          <c:val>
            <c:numRef>
              <c:f>შეჯამება!$C$34:$C$37</c:f>
              <c:numCache>
                <c:formatCode>General</c:formatCode>
                <c:ptCount val="4"/>
                <c:pt idx="0">
                  <c:v>62689000</c:v>
                </c:pt>
                <c:pt idx="1">
                  <c:v>19456300</c:v>
                </c:pt>
                <c:pt idx="2">
                  <c:v>2093</c:v>
                </c:pt>
                <c:pt idx="3">
                  <c:v>27000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8D-47FC-9CB2-EA6B320FB11C}"/>
            </c:ext>
          </c:extLst>
        </c:ser>
        <c:ser>
          <c:idx val="2"/>
          <c:order val="1"/>
          <c:tx>
            <c:strRef>
              <c:f>შეჯამება!$D$33</c:f>
              <c:strCache>
                <c:ptCount val="1"/>
                <c:pt idx="0">
                  <c:v> სხვა </c:v>
                </c:pt>
              </c:strCache>
            </c:strRef>
          </c:tx>
          <c:invertIfNegative val="0"/>
          <c:cat>
            <c:strRef>
              <c:f>შეჯამება!$B$34:$B$37</c:f>
              <c:strCache>
                <c:ptCount val="4"/>
                <c:pt idx="0">
                  <c:v>ამოცანა 1.1</c:v>
                </c:pt>
                <c:pt idx="1">
                  <c:v>ამოცანა 1.2</c:v>
                </c:pt>
                <c:pt idx="2">
                  <c:v>ამოცანა 1.3</c:v>
                </c:pt>
                <c:pt idx="3">
                  <c:v>ამოცანა 1.4</c:v>
                </c:pt>
              </c:strCache>
            </c:strRef>
          </c:cat>
          <c:val>
            <c:numRef>
              <c:f>შეჯამება!$D$34:$D$37</c:f>
              <c:numCache>
                <c:formatCode>General</c:formatCode>
                <c:ptCount val="4"/>
                <c:pt idx="0">
                  <c:v>59999</c:v>
                </c:pt>
                <c:pt idx="1">
                  <c:v>0</c:v>
                </c:pt>
                <c:pt idx="2" formatCode="0">
                  <c:v>3239858.02575</c:v>
                </c:pt>
                <c:pt idx="3">
                  <c:v>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8D-47FC-9CB2-EA6B320FB11C}"/>
            </c:ext>
          </c:extLst>
        </c:ser>
        <c:ser>
          <c:idx val="3"/>
          <c:order val="2"/>
          <c:tx>
            <c:strRef>
              <c:f>შეჯამება!$E$33</c:f>
              <c:strCache>
                <c:ptCount val="1"/>
                <c:pt idx="0">
                  <c:v> დეფიციტი </c:v>
                </c:pt>
              </c:strCache>
            </c:strRef>
          </c:tx>
          <c:invertIfNegative val="0"/>
          <c:cat>
            <c:strRef>
              <c:f>შეჯამება!$B$34:$B$37</c:f>
              <c:strCache>
                <c:ptCount val="4"/>
                <c:pt idx="0">
                  <c:v>ამოცანა 1.1</c:v>
                </c:pt>
                <c:pt idx="1">
                  <c:v>ამოცანა 1.2</c:v>
                </c:pt>
                <c:pt idx="2">
                  <c:v>ამოცანა 1.3</c:v>
                </c:pt>
                <c:pt idx="3">
                  <c:v>ამოცანა 1.4</c:v>
                </c:pt>
              </c:strCache>
            </c:strRef>
          </c:cat>
          <c:val>
            <c:numRef>
              <c:f>შეჯამება!$E$34:$E$37</c:f>
              <c:numCache>
                <c:formatCode>General</c:formatCode>
                <c:ptCount val="4"/>
                <c:pt idx="0">
                  <c:v>0</c:v>
                </c:pt>
                <c:pt idx="1">
                  <c:v>2700000</c:v>
                </c:pt>
                <c:pt idx="2">
                  <c:v>200000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8D-47FC-9CB2-EA6B320FB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15613872"/>
        <c:axId val="1"/>
        <c:axId val="0"/>
      </c:bar3DChart>
      <c:catAx>
        <c:axId val="315613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3156138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866441160095631"/>
          <c:y val="0.18095338082739656"/>
          <c:w val="0.23529449193182406"/>
          <c:h val="0.76190826146731661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ka-GE" sz="1400"/>
              <a:t>დეფიციტი სექტორული პრიორიტეტების/მიზნების</a:t>
            </a:r>
            <a:r>
              <a:rPr lang="ka-GE" sz="1400" baseline="0"/>
              <a:t> მიხედვით </a:t>
            </a:r>
            <a:r>
              <a:rPr lang="en-US" sz="1400"/>
              <a:t>%</a:t>
            </a:r>
            <a:r>
              <a:rPr lang="en-US" sz="1400" baseline="0"/>
              <a:t> </a:t>
            </a:r>
            <a:endParaRPr lang="en-US" sz="1400"/>
          </a:p>
        </c:rich>
      </c:tx>
      <c:overlay val="0"/>
    </c:title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შეჯამება!$E$33</c:f>
              <c:strCache>
                <c:ptCount val="1"/>
                <c:pt idx="0">
                  <c:v> დეფიციტი 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23D-4796-9538-E1D395FE113B}"/>
              </c:ext>
            </c:extLst>
          </c:dPt>
          <c:cat>
            <c:strRef>
              <c:f>შეჯამება!$B$34:$B$37</c:f>
              <c:strCache>
                <c:ptCount val="4"/>
                <c:pt idx="0">
                  <c:v>ამოცანა 1.1</c:v>
                </c:pt>
                <c:pt idx="1">
                  <c:v>ამოცანა 1.2</c:v>
                </c:pt>
                <c:pt idx="2">
                  <c:v>ამოცანა 1.3</c:v>
                </c:pt>
                <c:pt idx="3">
                  <c:v>ამოცანა 1.4</c:v>
                </c:pt>
              </c:strCache>
            </c:strRef>
          </c:cat>
          <c:val>
            <c:numRef>
              <c:f>შეჯამება!$E$34:$E$37</c:f>
              <c:numCache>
                <c:formatCode>General</c:formatCode>
                <c:ptCount val="4"/>
                <c:pt idx="0">
                  <c:v>0</c:v>
                </c:pt>
                <c:pt idx="1">
                  <c:v>2700000</c:v>
                </c:pt>
                <c:pt idx="2">
                  <c:v>200000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3D-4796-9538-E1D395FE1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118192903052465"/>
          <c:y val="0.52809106726827681"/>
          <c:w val="0.15798719896854996"/>
          <c:h val="0.31666175444039402"/>
        </c:manualLayout>
      </c:layout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ka-GE" sz="1200" b="1" i="0" u="none" strike="noStrike" baseline="0">
                <a:effectLst/>
              </a:rPr>
              <a:t>დაფინანსება წლების მიხედვით</a:t>
            </a:r>
            <a:endParaRPr lang="en-US" sz="1200"/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შეჯამება!$B$49</c:f>
              <c:strCache>
                <c:ptCount val="1"/>
                <c:pt idx="0">
                  <c:v>სულ</c:v>
                </c:pt>
              </c:strCache>
            </c:strRef>
          </c:tx>
          <c:invertIfNegative val="0"/>
          <c:cat>
            <c:strRef>
              <c:f>შეჯამება!$C$44:$F$44</c:f>
              <c:strCache>
                <c:ptCount val="4"/>
                <c:pt idx="0">
                  <c:v>წელი 1</c:v>
                </c:pt>
                <c:pt idx="1">
                  <c:v>წელი 2</c:v>
                </c:pt>
                <c:pt idx="2">
                  <c:v>წელი 3</c:v>
                </c:pt>
                <c:pt idx="3">
                  <c:v>სულ</c:v>
                </c:pt>
              </c:strCache>
            </c:strRef>
          </c:cat>
          <c:val>
            <c:numRef>
              <c:f>შეჯამება!$C$49:$F$49</c:f>
              <c:numCache>
                <c:formatCode>_(* #,##0_);_(* \(#,##0\);_(* "-"??_);_(@_)</c:formatCode>
                <c:ptCount val="4"/>
                <c:pt idx="0">
                  <c:v>31902162.871445999</c:v>
                </c:pt>
                <c:pt idx="1">
                  <c:v>25540000</c:v>
                </c:pt>
                <c:pt idx="2">
                  <c:v>28027087.149448</c:v>
                </c:pt>
                <c:pt idx="3">
                  <c:v>85469250.020894006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02-4E9B-89F1-9EC2D756F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16534120"/>
        <c:axId val="1"/>
        <c:axId val="0"/>
      </c:bar3DChart>
      <c:catAx>
        <c:axId val="316534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_(* #,##0_);_(* \(#,##0\);_(* &quot;-&quot;??_);_(@_)" sourceLinked="1"/>
        <c:majorTickMark val="none"/>
        <c:minorTickMark val="none"/>
        <c:tickLblPos val="nextTo"/>
        <c:crossAx val="3165341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83345</xdr:colOff>
      <xdr:row>9</xdr:row>
      <xdr:rowOff>97352</xdr:rowOff>
    </xdr:from>
    <xdr:to>
      <xdr:col>7</xdr:col>
      <xdr:colOff>311665</xdr:colOff>
      <xdr:row>28</xdr:row>
      <xdr:rowOff>59531</xdr:rowOff>
    </xdr:to>
    <xdr:graphicFrame macro="">
      <xdr:nvGraphicFramePr>
        <xdr:cNvPr id="8688" name="Chart 2">
          <a:extLst>
            <a:ext uri="{FF2B5EF4-FFF2-40B4-BE49-F238E27FC236}">
              <a16:creationId xmlns:a16="http://schemas.microsoft.com/office/drawing/2014/main" id="{00000000-0008-0000-0300-0000F02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571500</xdr:colOff>
      <xdr:row>1</xdr:row>
      <xdr:rowOff>226919</xdr:rowOff>
    </xdr:from>
    <xdr:to>
      <xdr:col>20</xdr:col>
      <xdr:colOff>110377</xdr:colOff>
      <xdr:row>10</xdr:row>
      <xdr:rowOff>71437</xdr:rowOff>
    </xdr:to>
    <xdr:graphicFrame macro="">
      <xdr:nvGraphicFramePr>
        <xdr:cNvPr id="8689" name="Chart 4">
          <a:extLst>
            <a:ext uri="{FF2B5EF4-FFF2-40B4-BE49-F238E27FC236}">
              <a16:creationId xmlns:a16="http://schemas.microsoft.com/office/drawing/2014/main" id="{00000000-0008-0000-0300-0000F12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559593</xdr:colOff>
      <xdr:row>10</xdr:row>
      <xdr:rowOff>67236</xdr:rowOff>
    </xdr:from>
    <xdr:to>
      <xdr:col>20</xdr:col>
      <xdr:colOff>134469</xdr:colOff>
      <xdr:row>26</xdr:row>
      <xdr:rowOff>130968</xdr:rowOff>
    </xdr:to>
    <xdr:graphicFrame macro="">
      <xdr:nvGraphicFramePr>
        <xdr:cNvPr id="8690" name="Chart 3">
          <a:extLst>
            <a:ext uri="{FF2B5EF4-FFF2-40B4-BE49-F238E27FC236}">
              <a16:creationId xmlns:a16="http://schemas.microsoft.com/office/drawing/2014/main" id="{00000000-0008-0000-0300-0000F22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11906</xdr:colOff>
      <xdr:row>27</xdr:row>
      <xdr:rowOff>123262</xdr:rowOff>
    </xdr:from>
    <xdr:to>
      <xdr:col>20</xdr:col>
      <xdr:colOff>142875</xdr:colOff>
      <xdr:row>36</xdr:row>
      <xdr:rowOff>95250</xdr:rowOff>
    </xdr:to>
    <xdr:graphicFrame macro="">
      <xdr:nvGraphicFramePr>
        <xdr:cNvPr id="8691" name="Chart 4">
          <a:extLst>
            <a:ext uri="{FF2B5EF4-FFF2-40B4-BE49-F238E27FC236}">
              <a16:creationId xmlns:a16="http://schemas.microsoft.com/office/drawing/2014/main" id="{00000000-0008-0000-0300-0000F32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505384</xdr:colOff>
      <xdr:row>39</xdr:row>
      <xdr:rowOff>8405</xdr:rowOff>
    </xdr:from>
    <xdr:to>
      <xdr:col>21</xdr:col>
      <xdr:colOff>50986</xdr:colOff>
      <xdr:row>49</xdr:row>
      <xdr:rowOff>122705</xdr:rowOff>
    </xdr:to>
    <xdr:graphicFrame macro="">
      <xdr:nvGraphicFramePr>
        <xdr:cNvPr id="8692" name="Chart 5">
          <a:extLst>
            <a:ext uri="{FF2B5EF4-FFF2-40B4-BE49-F238E27FC236}">
              <a16:creationId xmlns:a16="http://schemas.microsoft.com/office/drawing/2014/main" id="{00000000-0008-0000-0300-0000F42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131"/>
  <sheetViews>
    <sheetView tabSelected="1" zoomScale="60" zoomScaleNormal="60" zoomScaleSheetLayoutView="144" workbookViewId="0">
      <pane xSplit="4" ySplit="5" topLeftCell="AA6" activePane="bottomRight" state="frozen"/>
      <selection pane="topRight" activeCell="E1" sqref="E1"/>
      <selection pane="bottomLeft" activeCell="A5" sqref="A5"/>
      <selection pane="bottomRight" activeCell="C2" sqref="C2:C5"/>
    </sheetView>
  </sheetViews>
  <sheetFormatPr defaultColWidth="9.140625" defaultRowHeight="12.75" x14ac:dyDescent="0.25"/>
  <cols>
    <col min="1" max="1" width="10.42578125" style="16" customWidth="1"/>
    <col min="2" max="2" width="37.140625" style="17" customWidth="1"/>
    <col min="3" max="3" width="21" style="16" customWidth="1"/>
    <col min="4" max="4" width="29.7109375" style="18" customWidth="1"/>
    <col min="5" max="5" width="11.42578125" style="19" customWidth="1"/>
    <col min="6" max="6" width="30.5703125" style="120" customWidth="1"/>
    <col min="7" max="7" width="5.28515625" style="6" customWidth="1"/>
    <col min="8" max="8" width="6" style="12" customWidth="1"/>
    <col min="9" max="9" width="4.7109375" style="12" customWidth="1"/>
    <col min="10" max="10" width="9.42578125" style="2" customWidth="1"/>
    <col min="11" max="11" width="7" style="6" customWidth="1"/>
    <col min="12" max="12" width="4.140625" style="13" customWidth="1"/>
    <col min="13" max="13" width="5" style="13" customWidth="1"/>
    <col min="14" max="14" width="6.85546875" style="13" customWidth="1"/>
    <col min="15" max="15" width="4.7109375" style="13" customWidth="1"/>
    <col min="16" max="16" width="7.140625" style="13" customWidth="1"/>
    <col min="17" max="17" width="6.85546875" style="13" customWidth="1"/>
    <col min="18" max="18" width="9.140625" style="2" customWidth="1"/>
    <col min="19" max="19" width="4.7109375" style="1" customWidth="1"/>
    <col min="20" max="20" width="5.140625" style="1" customWidth="1"/>
    <col min="21" max="21" width="7.42578125" style="2" customWidth="1"/>
    <col min="22" max="22" width="5" style="1" customWidth="1"/>
    <col min="23" max="23" width="4.140625" style="1" customWidth="1"/>
    <col min="24" max="24" width="6" style="2" customWidth="1"/>
    <col min="25" max="25" width="4.28515625" style="1" customWidth="1"/>
    <col min="26" max="26" width="6.28515625" style="1" customWidth="1"/>
    <col min="27" max="27" width="8.28515625" style="3" customWidth="1"/>
    <col min="28" max="28" width="4.140625" style="1" customWidth="1"/>
    <col min="29" max="29" width="6.140625" style="1" customWidth="1"/>
    <col min="30" max="30" width="6.85546875" style="3" customWidth="1"/>
    <col min="31" max="31" width="6.42578125" style="1" customWidth="1"/>
    <col min="32" max="32" width="4.140625" style="1" customWidth="1"/>
    <col min="33" max="33" width="5.85546875" style="2" customWidth="1"/>
    <col min="34" max="34" width="5" style="1" customWidth="1"/>
    <col min="35" max="35" width="9.5703125" style="1" customWidth="1"/>
    <col min="36" max="36" width="9.42578125" style="2" customWidth="1"/>
    <col min="37" max="37" width="15.85546875" style="2" customWidth="1"/>
    <col min="38" max="38" width="13" style="4" customWidth="1"/>
    <col min="39" max="39" width="14.5703125" style="5" customWidth="1"/>
    <col min="40" max="40" width="12.140625" style="1" customWidth="1"/>
    <col min="41" max="41" width="10.140625" style="1" customWidth="1"/>
    <col min="42" max="42" width="11.5703125" style="1" customWidth="1"/>
    <col min="43" max="43" width="9" style="1" customWidth="1"/>
    <col min="44" max="44" width="14.7109375" style="6" customWidth="1"/>
    <col min="45" max="45" width="1.7109375" style="18" customWidth="1"/>
    <col min="46" max="46" width="15" style="1" customWidth="1"/>
    <col min="47" max="47" width="13.85546875" style="1" customWidth="1"/>
    <col min="48" max="48" width="14" style="20" customWidth="1"/>
    <col min="49" max="16384" width="9.140625" style="20"/>
  </cols>
  <sheetData>
    <row r="1" spans="1:67" x14ac:dyDescent="0.25">
      <c r="A1" s="157" t="s">
        <v>193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  <c r="AG1" s="157"/>
      <c r="AH1" s="157"/>
      <c r="AI1" s="157"/>
      <c r="AJ1" s="157"/>
      <c r="AK1" s="157"/>
      <c r="AL1" s="157"/>
      <c r="AM1" s="157"/>
      <c r="AN1" s="157"/>
      <c r="AO1" s="157"/>
      <c r="AP1" s="157"/>
      <c r="AQ1" s="157"/>
      <c r="AR1" s="157"/>
      <c r="AS1" s="157"/>
      <c r="AT1" s="157"/>
      <c r="AU1" s="157"/>
      <c r="AV1" s="157"/>
    </row>
    <row r="2" spans="1:67" s="29" customFormat="1" ht="46.5" customHeight="1" x14ac:dyDescent="0.25">
      <c r="A2" s="189" t="s">
        <v>0</v>
      </c>
      <c r="B2" s="192" t="s">
        <v>4</v>
      </c>
      <c r="C2" s="192" t="s">
        <v>1</v>
      </c>
      <c r="D2" s="192" t="s">
        <v>41</v>
      </c>
      <c r="E2" s="192" t="s">
        <v>2</v>
      </c>
      <c r="F2" s="195" t="s">
        <v>3</v>
      </c>
      <c r="G2" s="213" t="s">
        <v>53</v>
      </c>
      <c r="H2" s="214"/>
      <c r="I2" s="214"/>
      <c r="J2" s="215"/>
      <c r="K2" s="213" t="s">
        <v>179</v>
      </c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  <c r="AG2" s="215"/>
      <c r="AH2" s="216" t="s">
        <v>54</v>
      </c>
      <c r="AI2" s="217"/>
      <c r="AJ2" s="218"/>
      <c r="AK2" s="170" t="s">
        <v>55</v>
      </c>
      <c r="AL2" s="173" t="s">
        <v>47</v>
      </c>
      <c r="AM2" s="173" t="s">
        <v>48</v>
      </c>
      <c r="AN2" s="164" t="s">
        <v>26</v>
      </c>
      <c r="AO2" s="165"/>
      <c r="AP2" s="165"/>
      <c r="AQ2" s="165"/>
      <c r="AR2" s="166"/>
      <c r="AS2" s="45"/>
      <c r="AT2" s="164" t="s">
        <v>32</v>
      </c>
      <c r="AU2" s="165"/>
      <c r="AV2" s="166"/>
    </row>
    <row r="3" spans="1:67" s="7" customFormat="1" ht="12.75" customHeight="1" x14ac:dyDescent="0.25">
      <c r="A3" s="190"/>
      <c r="B3" s="193"/>
      <c r="C3" s="193"/>
      <c r="D3" s="193"/>
      <c r="E3" s="193"/>
      <c r="F3" s="196"/>
      <c r="G3" s="199" t="s">
        <v>6</v>
      </c>
      <c r="H3" s="200"/>
      <c r="I3" s="200"/>
      <c r="J3" s="201"/>
      <c r="K3" s="199" t="s">
        <v>16</v>
      </c>
      <c r="L3" s="200"/>
      <c r="M3" s="200"/>
      <c r="N3" s="200"/>
      <c r="O3" s="200"/>
      <c r="P3" s="200"/>
      <c r="Q3" s="200"/>
      <c r="R3" s="201"/>
      <c r="S3" s="186" t="s">
        <v>13</v>
      </c>
      <c r="T3" s="187"/>
      <c r="U3" s="187"/>
      <c r="V3" s="187"/>
      <c r="W3" s="187"/>
      <c r="X3" s="188"/>
      <c r="Y3" s="186" t="s">
        <v>10</v>
      </c>
      <c r="Z3" s="187"/>
      <c r="AA3" s="187"/>
      <c r="AB3" s="187"/>
      <c r="AC3" s="187"/>
      <c r="AD3" s="188"/>
      <c r="AE3" s="205" t="s">
        <v>9</v>
      </c>
      <c r="AF3" s="206"/>
      <c r="AG3" s="207"/>
      <c r="AH3" s="219"/>
      <c r="AI3" s="220"/>
      <c r="AJ3" s="221"/>
      <c r="AK3" s="171"/>
      <c r="AL3" s="174"/>
      <c r="AM3" s="174"/>
      <c r="AN3" s="164" t="s">
        <v>27</v>
      </c>
      <c r="AO3" s="166"/>
      <c r="AP3" s="211" t="s">
        <v>7</v>
      </c>
      <c r="AQ3" s="211"/>
      <c r="AR3" s="176" t="s">
        <v>31</v>
      </c>
      <c r="AS3" s="46"/>
      <c r="AT3" s="49"/>
      <c r="AU3" s="49"/>
      <c r="AV3" s="49"/>
    </row>
    <row r="4" spans="1:67" s="7" customFormat="1" ht="27.75" customHeight="1" x14ac:dyDescent="0.25">
      <c r="A4" s="190"/>
      <c r="B4" s="193"/>
      <c r="C4" s="193"/>
      <c r="D4" s="193"/>
      <c r="E4" s="193"/>
      <c r="F4" s="196"/>
      <c r="G4" s="202"/>
      <c r="H4" s="203"/>
      <c r="I4" s="203"/>
      <c r="J4" s="204"/>
      <c r="K4" s="202"/>
      <c r="L4" s="203"/>
      <c r="M4" s="203"/>
      <c r="N4" s="203"/>
      <c r="O4" s="203"/>
      <c r="P4" s="203"/>
      <c r="Q4" s="203"/>
      <c r="R4" s="204"/>
      <c r="S4" s="186" t="s">
        <v>14</v>
      </c>
      <c r="T4" s="187"/>
      <c r="U4" s="188"/>
      <c r="V4" s="186" t="s">
        <v>15</v>
      </c>
      <c r="W4" s="187"/>
      <c r="X4" s="188"/>
      <c r="Y4" s="186" t="s">
        <v>11</v>
      </c>
      <c r="Z4" s="187"/>
      <c r="AA4" s="188"/>
      <c r="AB4" s="186" t="s">
        <v>12</v>
      </c>
      <c r="AC4" s="187"/>
      <c r="AD4" s="188"/>
      <c r="AE4" s="208"/>
      <c r="AF4" s="209"/>
      <c r="AG4" s="210"/>
      <c r="AH4" s="222"/>
      <c r="AI4" s="223"/>
      <c r="AJ4" s="224"/>
      <c r="AK4" s="171"/>
      <c r="AL4" s="174"/>
      <c r="AM4" s="174"/>
      <c r="AN4" s="176" t="s">
        <v>28</v>
      </c>
      <c r="AO4" s="176" t="s">
        <v>29</v>
      </c>
      <c r="AP4" s="176" t="s">
        <v>28</v>
      </c>
      <c r="AQ4" s="176" t="s">
        <v>30</v>
      </c>
      <c r="AR4" s="212"/>
      <c r="AS4" s="39"/>
      <c r="AT4" s="49"/>
      <c r="AU4" s="49"/>
      <c r="AV4" s="49"/>
    </row>
    <row r="5" spans="1:67" s="7" customFormat="1" ht="101.25" customHeight="1" x14ac:dyDescent="0.25">
      <c r="A5" s="191"/>
      <c r="B5" s="194"/>
      <c r="C5" s="194"/>
      <c r="D5" s="194"/>
      <c r="E5" s="194"/>
      <c r="F5" s="197"/>
      <c r="G5" s="54" t="s">
        <v>17</v>
      </c>
      <c r="H5" s="55" t="s">
        <v>18</v>
      </c>
      <c r="I5" s="55" t="s">
        <v>19</v>
      </c>
      <c r="J5" s="55" t="s">
        <v>8</v>
      </c>
      <c r="K5" s="55" t="s">
        <v>20</v>
      </c>
      <c r="L5" s="55" t="s">
        <v>21</v>
      </c>
      <c r="M5" s="55" t="s">
        <v>22</v>
      </c>
      <c r="N5" s="55" t="s">
        <v>49</v>
      </c>
      <c r="O5" s="55" t="s">
        <v>42</v>
      </c>
      <c r="P5" s="55" t="s">
        <v>43</v>
      </c>
      <c r="Q5" s="55" t="s">
        <v>44</v>
      </c>
      <c r="R5" s="54" t="s">
        <v>8</v>
      </c>
      <c r="S5" s="55" t="s">
        <v>51</v>
      </c>
      <c r="T5" s="54" t="s">
        <v>45</v>
      </c>
      <c r="U5" s="54" t="s">
        <v>8</v>
      </c>
      <c r="V5" s="55" t="s">
        <v>23</v>
      </c>
      <c r="W5" s="54" t="s">
        <v>45</v>
      </c>
      <c r="X5" s="54" t="s">
        <v>8</v>
      </c>
      <c r="Y5" s="54" t="s">
        <v>24</v>
      </c>
      <c r="Z5" s="54" t="s">
        <v>25</v>
      </c>
      <c r="AA5" s="54" t="s">
        <v>8</v>
      </c>
      <c r="AB5" s="54" t="s">
        <v>24</v>
      </c>
      <c r="AC5" s="54" t="s">
        <v>25</v>
      </c>
      <c r="AD5" s="54" t="s">
        <v>8</v>
      </c>
      <c r="AE5" s="54" t="s">
        <v>24</v>
      </c>
      <c r="AF5" s="54" t="s">
        <v>25</v>
      </c>
      <c r="AG5" s="54" t="s">
        <v>8</v>
      </c>
      <c r="AH5" s="54" t="s">
        <v>50</v>
      </c>
      <c r="AI5" s="54" t="s">
        <v>46</v>
      </c>
      <c r="AJ5" s="54" t="s">
        <v>8</v>
      </c>
      <c r="AK5" s="172"/>
      <c r="AL5" s="175"/>
      <c r="AM5" s="175"/>
      <c r="AN5" s="177"/>
      <c r="AO5" s="177"/>
      <c r="AP5" s="177"/>
      <c r="AQ5" s="177"/>
      <c r="AR5" s="177"/>
      <c r="AS5" s="39"/>
      <c r="AT5" s="40" t="s">
        <v>33</v>
      </c>
      <c r="AU5" s="40" t="s">
        <v>34</v>
      </c>
      <c r="AV5" s="40" t="s">
        <v>35</v>
      </c>
    </row>
    <row r="6" spans="1:67" s="15" customFormat="1" x14ac:dyDescent="0.25">
      <c r="A6" s="41">
        <v>1</v>
      </c>
      <c r="B6" s="41">
        <v>2</v>
      </c>
      <c r="C6" s="41">
        <v>3</v>
      </c>
      <c r="D6" s="41">
        <v>4</v>
      </c>
      <c r="E6" s="41">
        <v>5</v>
      </c>
      <c r="F6" s="123">
        <v>6</v>
      </c>
      <c r="G6" s="41">
        <v>7</v>
      </c>
      <c r="H6" s="41">
        <v>8</v>
      </c>
      <c r="I6" s="41">
        <v>9</v>
      </c>
      <c r="J6" s="41">
        <v>10</v>
      </c>
      <c r="K6" s="41">
        <v>11</v>
      </c>
      <c r="L6" s="41">
        <v>12</v>
      </c>
      <c r="M6" s="41">
        <v>13</v>
      </c>
      <c r="N6" s="41">
        <v>14</v>
      </c>
      <c r="O6" s="41">
        <v>15</v>
      </c>
      <c r="P6" s="41">
        <v>16</v>
      </c>
      <c r="Q6" s="41">
        <v>17</v>
      </c>
      <c r="R6" s="41">
        <v>18</v>
      </c>
      <c r="S6" s="41">
        <v>19</v>
      </c>
      <c r="T6" s="41">
        <v>20</v>
      </c>
      <c r="U6" s="41">
        <v>21</v>
      </c>
      <c r="V6" s="41">
        <v>22</v>
      </c>
      <c r="W6" s="41">
        <v>23</v>
      </c>
      <c r="X6" s="41">
        <v>24</v>
      </c>
      <c r="Y6" s="41">
        <v>25</v>
      </c>
      <c r="Z6" s="41">
        <v>26</v>
      </c>
      <c r="AA6" s="41">
        <v>27</v>
      </c>
      <c r="AB6" s="41">
        <v>28</v>
      </c>
      <c r="AC6" s="41">
        <v>29</v>
      </c>
      <c r="AD6" s="41">
        <v>30</v>
      </c>
      <c r="AE6" s="41">
        <v>31</v>
      </c>
      <c r="AF6" s="41">
        <v>32</v>
      </c>
      <c r="AG6" s="41">
        <v>33</v>
      </c>
      <c r="AH6" s="41">
        <v>34</v>
      </c>
      <c r="AI6" s="41">
        <v>35</v>
      </c>
      <c r="AJ6" s="41">
        <v>36</v>
      </c>
      <c r="AK6" s="41">
        <v>37</v>
      </c>
      <c r="AL6" s="41">
        <v>38</v>
      </c>
      <c r="AM6" s="41">
        <v>39</v>
      </c>
      <c r="AN6" s="41">
        <v>40</v>
      </c>
      <c r="AO6" s="41">
        <v>41</v>
      </c>
      <c r="AP6" s="41">
        <v>42</v>
      </c>
      <c r="AQ6" s="41">
        <v>43</v>
      </c>
      <c r="AR6" s="41">
        <v>44</v>
      </c>
      <c r="AS6" s="47"/>
      <c r="AT6" s="48">
        <v>45</v>
      </c>
      <c r="AU6" s="48">
        <v>46</v>
      </c>
      <c r="AV6" s="48">
        <v>47</v>
      </c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</row>
    <row r="7" spans="1:67" s="30" customFormat="1" ht="14.1" customHeight="1" x14ac:dyDescent="0.25">
      <c r="A7" s="101" t="s">
        <v>58</v>
      </c>
      <c r="B7" s="167" t="s">
        <v>59</v>
      </c>
      <c r="C7" s="168"/>
      <c r="D7" s="168"/>
      <c r="E7" s="168"/>
      <c r="F7" s="169"/>
      <c r="G7" s="74"/>
      <c r="H7" s="75"/>
      <c r="I7" s="75"/>
      <c r="J7" s="124"/>
      <c r="K7" s="76"/>
      <c r="L7" s="77"/>
      <c r="M7" s="75"/>
      <c r="N7" s="75"/>
      <c r="O7" s="75"/>
      <c r="P7" s="75"/>
      <c r="Q7" s="75"/>
      <c r="R7" s="125"/>
      <c r="S7" s="78"/>
      <c r="T7" s="78"/>
      <c r="U7" s="126"/>
      <c r="V7" s="78"/>
      <c r="W7" s="78"/>
      <c r="X7" s="126"/>
      <c r="Y7" s="78"/>
      <c r="Z7" s="78"/>
      <c r="AA7" s="126"/>
      <c r="AB7" s="78"/>
      <c r="AC7" s="78"/>
      <c r="AD7" s="126"/>
      <c r="AE7" s="78"/>
      <c r="AF7" s="78"/>
      <c r="AG7" s="126"/>
      <c r="AH7" s="78"/>
      <c r="AI7" s="78"/>
      <c r="AJ7" s="126"/>
      <c r="AK7" s="126"/>
      <c r="AL7" s="126"/>
      <c r="AM7" s="79"/>
      <c r="AN7" s="80"/>
      <c r="AO7" s="80"/>
      <c r="AP7" s="80"/>
      <c r="AQ7" s="80"/>
      <c r="AR7" s="80"/>
      <c r="AS7" s="80"/>
      <c r="AT7" s="80"/>
      <c r="AU7" s="80"/>
      <c r="AV7" s="80"/>
    </row>
    <row r="8" spans="1:67" s="21" customFormat="1" ht="15" customHeight="1" x14ac:dyDescent="0.25">
      <c r="A8" s="100" t="s">
        <v>60</v>
      </c>
      <c r="B8" s="178" t="s">
        <v>61</v>
      </c>
      <c r="C8" s="179"/>
      <c r="D8" s="179"/>
      <c r="E8" s="179"/>
      <c r="F8" s="180"/>
      <c r="G8" s="118">
        <f>SUM(G9:G18)</f>
        <v>0</v>
      </c>
      <c r="H8" s="118">
        <f t="shared" ref="H8:AV8" si="0">SUM(H9:H18)</f>
        <v>0</v>
      </c>
      <c r="I8" s="118">
        <f t="shared" si="0"/>
        <v>0</v>
      </c>
      <c r="J8" s="118">
        <f t="shared" si="0"/>
        <v>0</v>
      </c>
      <c r="K8" s="118">
        <f t="shared" si="0"/>
        <v>0</v>
      </c>
      <c r="L8" s="118">
        <f t="shared" si="0"/>
        <v>0</v>
      </c>
      <c r="M8" s="118">
        <f t="shared" si="0"/>
        <v>0</v>
      </c>
      <c r="N8" s="118">
        <f t="shared" si="0"/>
        <v>0</v>
      </c>
      <c r="O8" s="118">
        <f t="shared" si="0"/>
        <v>0</v>
      </c>
      <c r="P8" s="118">
        <f t="shared" si="0"/>
        <v>0</v>
      </c>
      <c r="Q8" s="118">
        <f t="shared" si="0"/>
        <v>0</v>
      </c>
      <c r="R8" s="118">
        <f t="shared" si="0"/>
        <v>0</v>
      </c>
      <c r="S8" s="118">
        <f t="shared" si="0"/>
        <v>0</v>
      </c>
      <c r="T8" s="118">
        <f t="shared" si="0"/>
        <v>0</v>
      </c>
      <c r="U8" s="118">
        <f t="shared" si="0"/>
        <v>0</v>
      </c>
      <c r="V8" s="118">
        <f t="shared" si="0"/>
        <v>0</v>
      </c>
      <c r="W8" s="118">
        <f t="shared" si="0"/>
        <v>0</v>
      </c>
      <c r="X8" s="118">
        <f t="shared" si="0"/>
        <v>0</v>
      </c>
      <c r="Y8" s="118">
        <f t="shared" si="0"/>
        <v>0</v>
      </c>
      <c r="Z8" s="118">
        <f t="shared" si="0"/>
        <v>0</v>
      </c>
      <c r="AA8" s="118">
        <f t="shared" si="0"/>
        <v>0</v>
      </c>
      <c r="AB8" s="118">
        <f t="shared" si="0"/>
        <v>0</v>
      </c>
      <c r="AC8" s="118">
        <f t="shared" si="0"/>
        <v>0</v>
      </c>
      <c r="AD8" s="118">
        <f t="shared" si="0"/>
        <v>0</v>
      </c>
      <c r="AE8" s="118">
        <f t="shared" si="0"/>
        <v>0</v>
      </c>
      <c r="AF8" s="118">
        <f t="shared" si="0"/>
        <v>0</v>
      </c>
      <c r="AG8" s="118">
        <f t="shared" si="0"/>
        <v>0</v>
      </c>
      <c r="AH8" s="118">
        <f t="shared" si="0"/>
        <v>0</v>
      </c>
      <c r="AI8" s="118">
        <f t="shared" si="0"/>
        <v>0</v>
      </c>
      <c r="AJ8" s="118">
        <f t="shared" si="0"/>
        <v>0</v>
      </c>
      <c r="AK8" s="118">
        <f t="shared" si="0"/>
        <v>62748999</v>
      </c>
      <c r="AL8" s="118">
        <f t="shared" si="0"/>
        <v>62748999</v>
      </c>
      <c r="AM8" s="118">
        <f t="shared" si="0"/>
        <v>62748999</v>
      </c>
      <c r="AN8" s="118">
        <f t="shared" si="0"/>
        <v>62689000</v>
      </c>
      <c r="AO8" s="118"/>
      <c r="AP8" s="118">
        <f t="shared" si="0"/>
        <v>59999</v>
      </c>
      <c r="AQ8" s="118"/>
      <c r="AR8" s="118">
        <f t="shared" si="0"/>
        <v>0</v>
      </c>
      <c r="AS8" s="118"/>
      <c r="AT8" s="118">
        <f t="shared" si="0"/>
        <v>24269499</v>
      </c>
      <c r="AU8" s="118">
        <f t="shared" si="0"/>
        <v>19534000</v>
      </c>
      <c r="AV8" s="118">
        <f t="shared" si="0"/>
        <v>18935500</v>
      </c>
    </row>
    <row r="9" spans="1:67" s="27" customFormat="1" ht="108" x14ac:dyDescent="0.25">
      <c r="A9" s="127" t="s">
        <v>62</v>
      </c>
      <c r="B9" s="128" t="s">
        <v>64</v>
      </c>
      <c r="C9" s="128" t="s">
        <v>187</v>
      </c>
      <c r="D9" s="128" t="s">
        <v>155</v>
      </c>
      <c r="E9" s="98"/>
      <c r="F9" s="129" t="s">
        <v>112</v>
      </c>
      <c r="G9" s="23"/>
      <c r="H9" s="24"/>
      <c r="I9" s="24"/>
      <c r="J9" s="130">
        <f t="shared" ref="J9:J46" si="1">G9*H9*I9</f>
        <v>0</v>
      </c>
      <c r="K9" s="25"/>
      <c r="L9" s="26"/>
      <c r="M9" s="24"/>
      <c r="N9" s="24"/>
      <c r="O9" s="24"/>
      <c r="P9" s="24"/>
      <c r="Q9" s="24"/>
      <c r="R9" s="131">
        <f t="shared" ref="R9:R18" si="2">(K9*L9*M9*N9)+(K9*L9*P9)+(K9*L9*M9*O9)+(K9*L9*Q9)</f>
        <v>0</v>
      </c>
      <c r="S9" s="42"/>
      <c r="T9" s="42"/>
      <c r="U9" s="132">
        <f t="shared" ref="U9:U18" si="3">S9*T9</f>
        <v>0</v>
      </c>
      <c r="V9" s="42"/>
      <c r="W9" s="42"/>
      <c r="X9" s="132">
        <f t="shared" ref="X9:X18" si="4">V9*W9</f>
        <v>0</v>
      </c>
      <c r="Y9" s="42"/>
      <c r="Z9" s="42"/>
      <c r="AA9" s="132">
        <f t="shared" ref="AA9:AA18" si="5">Y9*Z9</f>
        <v>0</v>
      </c>
      <c r="AB9" s="42"/>
      <c r="AC9" s="42"/>
      <c r="AD9" s="132">
        <f t="shared" ref="AD9:AD18" si="6">AB9*AC9</f>
        <v>0</v>
      </c>
      <c r="AE9" s="42"/>
      <c r="AF9" s="42"/>
      <c r="AG9" s="96">
        <f t="shared" ref="AG9:AG18" si="7">AE9*AF9</f>
        <v>0</v>
      </c>
      <c r="AH9" s="42"/>
      <c r="AI9" s="42"/>
      <c r="AJ9" s="132">
        <f t="shared" ref="AJ9:AJ18" si="8">AH9+AI9</f>
        <v>0</v>
      </c>
      <c r="AK9" s="96"/>
      <c r="AL9" s="133">
        <f t="shared" ref="AL9:AL18" si="9">AJ9+AG9+AD9+AA9+X9+U9+R9+J9+AK9</f>
        <v>0</v>
      </c>
      <c r="AM9" s="50">
        <f t="shared" ref="AM9:AM18" si="10">AL9</f>
        <v>0</v>
      </c>
      <c r="AN9" s="51"/>
      <c r="AO9" s="51"/>
      <c r="AP9" s="51"/>
      <c r="AQ9" s="51"/>
      <c r="AR9" s="102">
        <f t="shared" ref="AR9:AR18" si="11">AM9-AN9-AP9</f>
        <v>0</v>
      </c>
      <c r="AS9" s="52"/>
      <c r="AT9" s="51"/>
      <c r="AU9" s="51"/>
      <c r="AV9" s="51"/>
    </row>
    <row r="10" spans="1:67" s="27" customFormat="1" ht="108" x14ac:dyDescent="0.25">
      <c r="A10" s="127" t="s">
        <v>63</v>
      </c>
      <c r="B10" s="128" t="s">
        <v>103</v>
      </c>
      <c r="C10" s="128" t="s">
        <v>65</v>
      </c>
      <c r="D10" s="128" t="s">
        <v>156</v>
      </c>
      <c r="E10" s="98"/>
      <c r="F10" s="129" t="s">
        <v>112</v>
      </c>
      <c r="G10" s="23"/>
      <c r="H10" s="24"/>
      <c r="I10" s="24"/>
      <c r="J10" s="130">
        <f>G10*H10*I10</f>
        <v>0</v>
      </c>
      <c r="K10" s="25"/>
      <c r="L10" s="26"/>
      <c r="M10" s="24"/>
      <c r="N10" s="24"/>
      <c r="O10" s="24"/>
      <c r="P10" s="24"/>
      <c r="Q10" s="24"/>
      <c r="R10" s="131">
        <f t="shared" si="2"/>
        <v>0</v>
      </c>
      <c r="S10" s="42"/>
      <c r="T10" s="42"/>
      <c r="U10" s="132">
        <f t="shared" si="3"/>
        <v>0</v>
      </c>
      <c r="V10" s="42"/>
      <c r="W10" s="42"/>
      <c r="X10" s="132">
        <f t="shared" si="4"/>
        <v>0</v>
      </c>
      <c r="Y10" s="42"/>
      <c r="Z10" s="42"/>
      <c r="AA10" s="132">
        <f t="shared" si="5"/>
        <v>0</v>
      </c>
      <c r="AB10" s="42"/>
      <c r="AC10" s="42"/>
      <c r="AD10" s="132">
        <f t="shared" si="6"/>
        <v>0</v>
      </c>
      <c r="AE10" s="42"/>
      <c r="AF10" s="42"/>
      <c r="AG10" s="96">
        <f t="shared" si="7"/>
        <v>0</v>
      </c>
      <c r="AH10" s="42"/>
      <c r="AI10" s="42"/>
      <c r="AJ10" s="132">
        <f t="shared" si="8"/>
        <v>0</v>
      </c>
      <c r="AK10" s="96"/>
      <c r="AL10" s="133">
        <f t="shared" si="9"/>
        <v>0</v>
      </c>
      <c r="AM10" s="50">
        <f t="shared" si="10"/>
        <v>0</v>
      </c>
      <c r="AN10" s="51"/>
      <c r="AO10" s="51"/>
      <c r="AP10" s="51"/>
      <c r="AQ10" s="51"/>
      <c r="AR10" s="102">
        <f t="shared" si="11"/>
        <v>0</v>
      </c>
      <c r="AS10" s="52"/>
      <c r="AT10" s="51"/>
      <c r="AU10" s="51"/>
      <c r="AV10" s="51"/>
    </row>
    <row r="11" spans="1:67" s="27" customFormat="1" ht="160.5" customHeight="1" x14ac:dyDescent="0.25">
      <c r="A11" s="127" t="s">
        <v>66</v>
      </c>
      <c r="B11" s="128" t="s">
        <v>120</v>
      </c>
      <c r="C11" s="128" t="s">
        <v>67</v>
      </c>
      <c r="D11" s="134" t="s">
        <v>170</v>
      </c>
      <c r="E11" s="135"/>
      <c r="F11" s="129" t="s">
        <v>112</v>
      </c>
      <c r="G11" s="23"/>
      <c r="H11" s="24"/>
      <c r="I11" s="24"/>
      <c r="J11" s="130">
        <f t="shared" si="1"/>
        <v>0</v>
      </c>
      <c r="K11" s="25"/>
      <c r="L11" s="26"/>
      <c r="M11" s="24"/>
      <c r="N11" s="24"/>
      <c r="O11" s="24"/>
      <c r="P11" s="24"/>
      <c r="Q11" s="24"/>
      <c r="R11" s="131">
        <f t="shared" si="2"/>
        <v>0</v>
      </c>
      <c r="S11" s="42"/>
      <c r="T11" s="42"/>
      <c r="U11" s="132">
        <f t="shared" si="3"/>
        <v>0</v>
      </c>
      <c r="V11" s="42"/>
      <c r="W11" s="42"/>
      <c r="X11" s="132">
        <f t="shared" si="4"/>
        <v>0</v>
      </c>
      <c r="Y11" s="42"/>
      <c r="Z11" s="42"/>
      <c r="AA11" s="132">
        <f t="shared" si="5"/>
        <v>0</v>
      </c>
      <c r="AB11" s="42"/>
      <c r="AC11" s="42"/>
      <c r="AD11" s="132">
        <f t="shared" si="6"/>
        <v>0</v>
      </c>
      <c r="AE11" s="42"/>
      <c r="AF11" s="42"/>
      <c r="AG11" s="96">
        <f t="shared" si="7"/>
        <v>0</v>
      </c>
      <c r="AH11" s="42"/>
      <c r="AI11" s="42"/>
      <c r="AJ11" s="132">
        <f t="shared" si="8"/>
        <v>0</v>
      </c>
      <c r="AK11" s="96"/>
      <c r="AL11" s="133">
        <f t="shared" si="9"/>
        <v>0</v>
      </c>
      <c r="AM11" s="50">
        <f t="shared" si="10"/>
        <v>0</v>
      </c>
      <c r="AN11" s="51"/>
      <c r="AO11" s="51"/>
      <c r="AP11" s="51"/>
      <c r="AQ11" s="51"/>
      <c r="AR11" s="102">
        <f t="shared" si="11"/>
        <v>0</v>
      </c>
      <c r="AS11" s="52"/>
      <c r="AT11" s="51"/>
      <c r="AU11" s="51"/>
      <c r="AV11" s="51"/>
    </row>
    <row r="12" spans="1:67" s="27" customFormat="1" ht="38.25" x14ac:dyDescent="0.25">
      <c r="A12" s="158" t="s">
        <v>68</v>
      </c>
      <c r="B12" s="161" t="s">
        <v>121</v>
      </c>
      <c r="C12" s="136" t="s">
        <v>74</v>
      </c>
      <c r="D12" s="137" t="s">
        <v>180</v>
      </c>
      <c r="E12" s="138"/>
      <c r="F12" s="139"/>
      <c r="G12" s="115"/>
      <c r="H12" s="24"/>
      <c r="I12" s="24"/>
      <c r="J12" s="130">
        <f t="shared" si="1"/>
        <v>0</v>
      </c>
      <c r="K12" s="25"/>
      <c r="L12" s="26"/>
      <c r="M12" s="24"/>
      <c r="N12" s="24"/>
      <c r="O12" s="24"/>
      <c r="P12" s="24"/>
      <c r="Q12" s="24"/>
      <c r="R12" s="131">
        <f t="shared" si="2"/>
        <v>0</v>
      </c>
      <c r="S12" s="83"/>
      <c r="T12" s="83"/>
      <c r="U12" s="132">
        <f t="shared" si="3"/>
        <v>0</v>
      </c>
      <c r="V12" s="83"/>
      <c r="W12" s="83"/>
      <c r="X12" s="132">
        <f t="shared" si="4"/>
        <v>0</v>
      </c>
      <c r="Y12" s="83"/>
      <c r="Z12" s="83"/>
      <c r="AA12" s="132">
        <f t="shared" si="5"/>
        <v>0</v>
      </c>
      <c r="AB12" s="83"/>
      <c r="AC12" s="83"/>
      <c r="AD12" s="132">
        <f t="shared" si="6"/>
        <v>0</v>
      </c>
      <c r="AE12" s="83"/>
      <c r="AF12" s="83"/>
      <c r="AG12" s="132">
        <f t="shared" si="7"/>
        <v>0</v>
      </c>
      <c r="AH12" s="83"/>
      <c r="AI12" s="83"/>
      <c r="AJ12" s="132">
        <f t="shared" si="8"/>
        <v>0</v>
      </c>
      <c r="AK12" s="132">
        <v>14100000</v>
      </c>
      <c r="AL12" s="133">
        <f t="shared" si="9"/>
        <v>14100000</v>
      </c>
      <c r="AM12" s="50">
        <f t="shared" si="10"/>
        <v>14100000</v>
      </c>
      <c r="AN12" s="51">
        <v>14100000</v>
      </c>
      <c r="AO12" s="44" t="s">
        <v>146</v>
      </c>
      <c r="AP12" s="51"/>
      <c r="AQ12" s="51"/>
      <c r="AR12" s="84">
        <f t="shared" si="11"/>
        <v>0</v>
      </c>
      <c r="AS12" s="52"/>
      <c r="AT12" s="51">
        <v>4500000</v>
      </c>
      <c r="AU12" s="51">
        <v>4700000</v>
      </c>
      <c r="AV12" s="51">
        <v>4900000</v>
      </c>
    </row>
    <row r="13" spans="1:67" s="27" customFormat="1" ht="38.25" x14ac:dyDescent="0.25">
      <c r="A13" s="159"/>
      <c r="B13" s="162"/>
      <c r="C13" s="136" t="s">
        <v>145</v>
      </c>
      <c r="D13" s="137" t="s">
        <v>181</v>
      </c>
      <c r="E13" s="138"/>
      <c r="F13" s="139"/>
      <c r="G13" s="115"/>
      <c r="H13" s="24"/>
      <c r="I13" s="24"/>
      <c r="J13" s="130">
        <f t="shared" si="1"/>
        <v>0</v>
      </c>
      <c r="K13" s="25"/>
      <c r="L13" s="26"/>
      <c r="M13" s="24"/>
      <c r="N13" s="24"/>
      <c r="O13" s="24"/>
      <c r="P13" s="24"/>
      <c r="Q13" s="24"/>
      <c r="R13" s="131">
        <f t="shared" si="2"/>
        <v>0</v>
      </c>
      <c r="S13" s="83"/>
      <c r="T13" s="83"/>
      <c r="U13" s="132">
        <f t="shared" si="3"/>
        <v>0</v>
      </c>
      <c r="V13" s="83"/>
      <c r="W13" s="83"/>
      <c r="X13" s="132">
        <f t="shared" si="4"/>
        <v>0</v>
      </c>
      <c r="Y13" s="83"/>
      <c r="Z13" s="83"/>
      <c r="AA13" s="132">
        <f t="shared" si="5"/>
        <v>0</v>
      </c>
      <c r="AB13" s="83"/>
      <c r="AC13" s="83"/>
      <c r="AD13" s="132">
        <f t="shared" si="6"/>
        <v>0</v>
      </c>
      <c r="AE13" s="83"/>
      <c r="AF13" s="83"/>
      <c r="AG13" s="132">
        <f t="shared" si="7"/>
        <v>0</v>
      </c>
      <c r="AH13" s="83"/>
      <c r="AI13" s="83"/>
      <c r="AJ13" s="132">
        <f t="shared" si="8"/>
        <v>0</v>
      </c>
      <c r="AK13" s="132">
        <v>7284800</v>
      </c>
      <c r="AL13" s="133">
        <f t="shared" si="9"/>
        <v>7284800</v>
      </c>
      <c r="AM13" s="50">
        <f t="shared" si="10"/>
        <v>7284800</v>
      </c>
      <c r="AN13" s="51">
        <v>7284800</v>
      </c>
      <c r="AO13" s="44" t="s">
        <v>146</v>
      </c>
      <c r="AP13" s="51"/>
      <c r="AQ13" s="51"/>
      <c r="AR13" s="84">
        <f t="shared" si="11"/>
        <v>0</v>
      </c>
      <c r="AS13" s="52"/>
      <c r="AT13" s="51">
        <v>3601300</v>
      </c>
      <c r="AU13" s="51">
        <v>1523500</v>
      </c>
      <c r="AV13" s="51">
        <v>2150000</v>
      </c>
    </row>
    <row r="14" spans="1:67" s="27" customFormat="1" ht="38.25" x14ac:dyDescent="0.25">
      <c r="A14" s="160"/>
      <c r="B14" s="163"/>
      <c r="C14" s="136" t="s">
        <v>116</v>
      </c>
      <c r="D14" s="140" t="s">
        <v>182</v>
      </c>
      <c r="E14" s="138"/>
      <c r="F14" s="139"/>
      <c r="G14" s="115"/>
      <c r="H14" s="24"/>
      <c r="I14" s="24"/>
      <c r="J14" s="130">
        <f t="shared" si="1"/>
        <v>0</v>
      </c>
      <c r="K14" s="25"/>
      <c r="L14" s="26"/>
      <c r="M14" s="24"/>
      <c r="N14" s="24"/>
      <c r="O14" s="24"/>
      <c r="P14" s="24"/>
      <c r="Q14" s="24"/>
      <c r="R14" s="131">
        <f t="shared" si="2"/>
        <v>0</v>
      </c>
      <c r="S14" s="83"/>
      <c r="T14" s="83"/>
      <c r="U14" s="132">
        <f t="shared" si="3"/>
        <v>0</v>
      </c>
      <c r="V14" s="83"/>
      <c r="W14" s="83"/>
      <c r="X14" s="132">
        <f t="shared" si="4"/>
        <v>0</v>
      </c>
      <c r="Y14" s="83"/>
      <c r="Z14" s="83"/>
      <c r="AA14" s="132">
        <f t="shared" si="5"/>
        <v>0</v>
      </c>
      <c r="AB14" s="83"/>
      <c r="AC14" s="83"/>
      <c r="AD14" s="132">
        <f t="shared" si="6"/>
        <v>0</v>
      </c>
      <c r="AE14" s="83"/>
      <c r="AF14" s="83"/>
      <c r="AG14" s="132">
        <f t="shared" si="7"/>
        <v>0</v>
      </c>
      <c r="AH14" s="83"/>
      <c r="AI14" s="83"/>
      <c r="AJ14" s="132">
        <f t="shared" si="8"/>
        <v>0</v>
      </c>
      <c r="AK14" s="96">
        <v>31197700</v>
      </c>
      <c r="AL14" s="133">
        <f t="shared" si="9"/>
        <v>31197700</v>
      </c>
      <c r="AM14" s="50">
        <f>AL14</f>
        <v>31197700</v>
      </c>
      <c r="AN14" s="51">
        <v>31197700</v>
      </c>
      <c r="AO14" s="44" t="s">
        <v>147</v>
      </c>
      <c r="AP14" s="51"/>
      <c r="AQ14" s="51"/>
      <c r="AR14" s="84">
        <f t="shared" si="11"/>
        <v>0</v>
      </c>
      <c r="AS14" s="52"/>
      <c r="AT14" s="51">
        <v>13072700</v>
      </c>
      <c r="AU14" s="51">
        <v>10275000</v>
      </c>
      <c r="AV14" s="51">
        <v>7850000</v>
      </c>
    </row>
    <row r="15" spans="1:67" s="27" customFormat="1" ht="54" x14ac:dyDescent="0.25">
      <c r="A15" s="127" t="s">
        <v>69</v>
      </c>
      <c r="B15" s="128" t="s">
        <v>70</v>
      </c>
      <c r="C15" s="128" t="s">
        <v>74</v>
      </c>
      <c r="D15" s="141" t="s">
        <v>125</v>
      </c>
      <c r="E15" s="135"/>
      <c r="F15" s="139"/>
      <c r="G15" s="23"/>
      <c r="H15" s="24"/>
      <c r="I15" s="24"/>
      <c r="J15" s="130">
        <f t="shared" si="1"/>
        <v>0</v>
      </c>
      <c r="K15" s="25"/>
      <c r="L15" s="26"/>
      <c r="M15" s="24"/>
      <c r="N15" s="24"/>
      <c r="O15" s="24"/>
      <c r="P15" s="24"/>
      <c r="Q15" s="24"/>
      <c r="R15" s="131">
        <f t="shared" si="2"/>
        <v>0</v>
      </c>
      <c r="S15" s="42"/>
      <c r="T15" s="42"/>
      <c r="U15" s="132">
        <f t="shared" si="3"/>
        <v>0</v>
      </c>
      <c r="V15" s="42"/>
      <c r="W15" s="42"/>
      <c r="X15" s="132">
        <f t="shared" si="4"/>
        <v>0</v>
      </c>
      <c r="Y15" s="42"/>
      <c r="Z15" s="42"/>
      <c r="AA15" s="132">
        <f t="shared" si="5"/>
        <v>0</v>
      </c>
      <c r="AB15" s="42"/>
      <c r="AC15" s="42"/>
      <c r="AD15" s="132">
        <f t="shared" si="6"/>
        <v>0</v>
      </c>
      <c r="AE15" s="42"/>
      <c r="AF15" s="42"/>
      <c r="AG15" s="132">
        <f t="shared" si="7"/>
        <v>0</v>
      </c>
      <c r="AH15" s="42"/>
      <c r="AI15" s="42"/>
      <c r="AJ15" s="132">
        <f t="shared" si="8"/>
        <v>0</v>
      </c>
      <c r="AK15" s="96">
        <v>75000</v>
      </c>
      <c r="AL15" s="133">
        <f t="shared" si="9"/>
        <v>75000</v>
      </c>
      <c r="AM15" s="50">
        <f t="shared" si="10"/>
        <v>75000</v>
      </c>
      <c r="AN15" s="50">
        <v>75000</v>
      </c>
      <c r="AO15" s="44" t="s">
        <v>122</v>
      </c>
      <c r="AP15" s="51"/>
      <c r="AQ15" s="51"/>
      <c r="AR15" s="102">
        <f t="shared" si="11"/>
        <v>0</v>
      </c>
      <c r="AS15" s="52"/>
      <c r="AT15" s="51">
        <v>25000</v>
      </c>
      <c r="AU15" s="51">
        <v>25000</v>
      </c>
      <c r="AV15" s="51">
        <v>25000</v>
      </c>
    </row>
    <row r="16" spans="1:67" s="27" customFormat="1" ht="67.5" x14ac:dyDescent="0.25">
      <c r="A16" s="127" t="s">
        <v>71</v>
      </c>
      <c r="B16" s="128" t="s">
        <v>92</v>
      </c>
      <c r="C16" s="128" t="s">
        <v>93</v>
      </c>
      <c r="D16" s="128" t="s">
        <v>136</v>
      </c>
      <c r="E16" s="135"/>
      <c r="F16" s="139"/>
      <c r="G16" s="23"/>
      <c r="H16" s="24"/>
      <c r="I16" s="24"/>
      <c r="J16" s="130">
        <f>G16*H16*I16</f>
        <v>0</v>
      </c>
      <c r="K16" s="25"/>
      <c r="L16" s="26"/>
      <c r="M16" s="24"/>
      <c r="N16" s="24"/>
      <c r="O16" s="24"/>
      <c r="P16" s="24"/>
      <c r="Q16" s="24"/>
      <c r="R16" s="131">
        <f>(K16*L16*M16*N16)+(K16*L16*P16)+(K16*L16*M16*O16)+(K16*L16*Q16)</f>
        <v>0</v>
      </c>
      <c r="S16" s="42"/>
      <c r="T16" s="42"/>
      <c r="U16" s="132">
        <f>S16*T16</f>
        <v>0</v>
      </c>
      <c r="V16" s="42"/>
      <c r="W16" s="42"/>
      <c r="X16" s="132">
        <f>V16*W16</f>
        <v>0</v>
      </c>
      <c r="Y16" s="42"/>
      <c r="Z16" s="42"/>
      <c r="AA16" s="132">
        <f>Y16*Z16</f>
        <v>0</v>
      </c>
      <c r="AB16" s="42"/>
      <c r="AC16" s="42"/>
      <c r="AD16" s="132">
        <f>AB16*AC16</f>
        <v>0</v>
      </c>
      <c r="AE16" s="42"/>
      <c r="AF16" s="42"/>
      <c r="AG16" s="132">
        <f>AE16*AF16</f>
        <v>0</v>
      </c>
      <c r="AH16" s="42"/>
      <c r="AI16" s="42"/>
      <c r="AJ16" s="132">
        <f>AH16+AI16</f>
        <v>0</v>
      </c>
      <c r="AK16" s="96">
        <v>59999</v>
      </c>
      <c r="AL16" s="133">
        <f>AJ16+AG16+AD16+AA16+X16+U16+R16+J16+AK16</f>
        <v>59999</v>
      </c>
      <c r="AM16" s="50">
        <f>AL16</f>
        <v>59999</v>
      </c>
      <c r="AN16" s="50"/>
      <c r="AO16" s="44"/>
      <c r="AP16" s="50">
        <v>59999</v>
      </c>
      <c r="AQ16" s="93" t="s">
        <v>117</v>
      </c>
      <c r="AR16" s="102">
        <f>AM16-AN16-AP16</f>
        <v>0</v>
      </c>
      <c r="AS16" s="52"/>
      <c r="AT16" s="51">
        <v>59999</v>
      </c>
      <c r="AU16" s="51"/>
      <c r="AV16" s="51"/>
    </row>
    <row r="17" spans="1:61" s="27" customFormat="1" ht="40.5" x14ac:dyDescent="0.25">
      <c r="A17" s="127" t="s">
        <v>72</v>
      </c>
      <c r="B17" s="128" t="s">
        <v>118</v>
      </c>
      <c r="C17" s="128" t="s">
        <v>74</v>
      </c>
      <c r="D17" s="128" t="s">
        <v>157</v>
      </c>
      <c r="E17" s="135"/>
      <c r="F17" s="139"/>
      <c r="G17" s="23"/>
      <c r="H17" s="24"/>
      <c r="I17" s="24"/>
      <c r="J17" s="130">
        <f t="shared" si="1"/>
        <v>0</v>
      </c>
      <c r="K17" s="25"/>
      <c r="L17" s="26"/>
      <c r="M17" s="24"/>
      <c r="N17" s="24"/>
      <c r="O17" s="24"/>
      <c r="P17" s="24"/>
      <c r="Q17" s="24"/>
      <c r="R17" s="131">
        <f t="shared" si="2"/>
        <v>0</v>
      </c>
      <c r="S17" s="42"/>
      <c r="T17" s="42"/>
      <c r="U17" s="132">
        <f t="shared" si="3"/>
        <v>0</v>
      </c>
      <c r="V17" s="42"/>
      <c r="W17" s="42"/>
      <c r="X17" s="132">
        <f t="shared" si="4"/>
        <v>0</v>
      </c>
      <c r="Y17" s="42"/>
      <c r="Z17" s="42"/>
      <c r="AA17" s="132">
        <f t="shared" si="5"/>
        <v>0</v>
      </c>
      <c r="AB17" s="42"/>
      <c r="AC17" s="42"/>
      <c r="AD17" s="132">
        <f t="shared" si="6"/>
        <v>0</v>
      </c>
      <c r="AE17" s="42"/>
      <c r="AF17" s="42"/>
      <c r="AG17" s="132">
        <f t="shared" si="7"/>
        <v>0</v>
      </c>
      <c r="AH17" s="42"/>
      <c r="AI17" s="42"/>
      <c r="AJ17" s="132">
        <f t="shared" si="8"/>
        <v>0</v>
      </c>
      <c r="AK17" s="96">
        <v>31500</v>
      </c>
      <c r="AL17" s="133">
        <f t="shared" si="9"/>
        <v>31500</v>
      </c>
      <c r="AM17" s="50">
        <f t="shared" si="10"/>
        <v>31500</v>
      </c>
      <c r="AN17" s="50">
        <v>31500</v>
      </c>
      <c r="AO17" s="44" t="s">
        <v>126</v>
      </c>
      <c r="AP17" s="51"/>
      <c r="AQ17" s="51"/>
      <c r="AR17" s="102">
        <f t="shared" si="11"/>
        <v>0</v>
      </c>
      <c r="AS17" s="52"/>
      <c r="AT17" s="51">
        <v>10500</v>
      </c>
      <c r="AU17" s="51">
        <v>10500</v>
      </c>
      <c r="AV17" s="51">
        <v>10500</v>
      </c>
    </row>
    <row r="18" spans="1:61" s="27" customFormat="1" ht="108" x14ac:dyDescent="0.25">
      <c r="A18" s="127" t="s">
        <v>73</v>
      </c>
      <c r="B18" s="128" t="s">
        <v>167</v>
      </c>
      <c r="C18" s="128" t="s">
        <v>186</v>
      </c>
      <c r="D18" s="128" t="s">
        <v>168</v>
      </c>
      <c r="E18" s="135"/>
      <c r="F18" s="139"/>
      <c r="G18" s="23"/>
      <c r="H18" s="24"/>
      <c r="I18" s="24"/>
      <c r="J18" s="130">
        <f t="shared" si="1"/>
        <v>0</v>
      </c>
      <c r="K18" s="25"/>
      <c r="L18" s="26"/>
      <c r="M18" s="24"/>
      <c r="N18" s="24"/>
      <c r="O18" s="24"/>
      <c r="P18" s="24"/>
      <c r="Q18" s="24"/>
      <c r="R18" s="131">
        <f t="shared" si="2"/>
        <v>0</v>
      </c>
      <c r="S18" s="42"/>
      <c r="T18" s="42"/>
      <c r="U18" s="132">
        <f t="shared" si="3"/>
        <v>0</v>
      </c>
      <c r="V18" s="42"/>
      <c r="W18" s="42"/>
      <c r="X18" s="132">
        <f t="shared" si="4"/>
        <v>0</v>
      </c>
      <c r="Y18" s="42"/>
      <c r="Z18" s="42"/>
      <c r="AA18" s="132">
        <f t="shared" si="5"/>
        <v>0</v>
      </c>
      <c r="AB18" s="42"/>
      <c r="AC18" s="42"/>
      <c r="AD18" s="132">
        <f t="shared" si="6"/>
        <v>0</v>
      </c>
      <c r="AE18" s="42"/>
      <c r="AF18" s="42"/>
      <c r="AG18" s="132">
        <f t="shared" si="7"/>
        <v>0</v>
      </c>
      <c r="AH18" s="42"/>
      <c r="AI18" s="42"/>
      <c r="AJ18" s="132">
        <f t="shared" si="8"/>
        <v>0</v>
      </c>
      <c r="AK18" s="96">
        <v>10000000</v>
      </c>
      <c r="AL18" s="133">
        <f t="shared" si="9"/>
        <v>10000000</v>
      </c>
      <c r="AM18" s="50">
        <f t="shared" si="10"/>
        <v>10000000</v>
      </c>
      <c r="AN18" s="51">
        <v>10000000</v>
      </c>
      <c r="AO18" s="51" t="s">
        <v>169</v>
      </c>
      <c r="AP18" s="51"/>
      <c r="AQ18" s="51"/>
      <c r="AR18" s="102">
        <f t="shared" si="11"/>
        <v>0</v>
      </c>
      <c r="AS18" s="52"/>
      <c r="AT18" s="51">
        <v>3000000</v>
      </c>
      <c r="AU18" s="51">
        <v>3000000</v>
      </c>
      <c r="AV18" s="51">
        <v>4000000</v>
      </c>
    </row>
    <row r="19" spans="1:61" s="27" customFormat="1" ht="12.95" customHeight="1" x14ac:dyDescent="0.25">
      <c r="A19" s="100" t="s">
        <v>76</v>
      </c>
      <c r="B19" s="181" t="s">
        <v>75</v>
      </c>
      <c r="C19" s="179"/>
      <c r="D19" s="182"/>
      <c r="E19" s="179"/>
      <c r="F19" s="180"/>
      <c r="G19" s="81">
        <f t="shared" ref="G19:AN19" si="12">SUM(G20:G34)</f>
        <v>6</v>
      </c>
      <c r="H19" s="81">
        <f t="shared" si="12"/>
        <v>2000</v>
      </c>
      <c r="I19" s="81">
        <f t="shared" si="12"/>
        <v>12</v>
      </c>
      <c r="J19" s="81">
        <f t="shared" si="12"/>
        <v>144000</v>
      </c>
      <c r="K19" s="81">
        <f t="shared" si="12"/>
        <v>1</v>
      </c>
      <c r="L19" s="81">
        <f t="shared" si="12"/>
        <v>2</v>
      </c>
      <c r="M19" s="81">
        <f t="shared" si="12"/>
        <v>6</v>
      </c>
      <c r="N19" s="81">
        <f t="shared" si="12"/>
        <v>80</v>
      </c>
      <c r="O19" s="81">
        <f t="shared" si="12"/>
        <v>0</v>
      </c>
      <c r="P19" s="81">
        <f t="shared" si="12"/>
        <v>1500</v>
      </c>
      <c r="Q19" s="81">
        <f t="shared" si="12"/>
        <v>5000</v>
      </c>
      <c r="R19" s="81">
        <f t="shared" si="12"/>
        <v>13960</v>
      </c>
      <c r="S19" s="81">
        <f t="shared" si="12"/>
        <v>0</v>
      </c>
      <c r="T19" s="81">
        <f t="shared" si="12"/>
        <v>0</v>
      </c>
      <c r="U19" s="81">
        <f t="shared" si="12"/>
        <v>0</v>
      </c>
      <c r="V19" s="81">
        <f t="shared" si="12"/>
        <v>0</v>
      </c>
      <c r="W19" s="81">
        <f t="shared" si="12"/>
        <v>0</v>
      </c>
      <c r="X19" s="81">
        <f t="shared" si="12"/>
        <v>0</v>
      </c>
      <c r="Y19" s="81">
        <f t="shared" si="12"/>
        <v>1</v>
      </c>
      <c r="Z19" s="81">
        <f t="shared" si="12"/>
        <v>1500</v>
      </c>
      <c r="AA19" s="81">
        <f t="shared" si="12"/>
        <v>1500</v>
      </c>
      <c r="AB19" s="81">
        <f t="shared" si="12"/>
        <v>6</v>
      </c>
      <c r="AC19" s="81">
        <f t="shared" si="12"/>
        <v>2500</v>
      </c>
      <c r="AD19" s="81">
        <f t="shared" si="12"/>
        <v>15000</v>
      </c>
      <c r="AE19" s="81">
        <f t="shared" si="12"/>
        <v>6</v>
      </c>
      <c r="AF19" s="81">
        <f t="shared" si="12"/>
        <v>20</v>
      </c>
      <c r="AG19" s="81">
        <f t="shared" si="12"/>
        <v>120</v>
      </c>
      <c r="AH19" s="81">
        <f t="shared" si="12"/>
        <v>0</v>
      </c>
      <c r="AI19" s="81">
        <f t="shared" si="12"/>
        <v>0</v>
      </c>
      <c r="AJ19" s="81">
        <f t="shared" si="12"/>
        <v>0</v>
      </c>
      <c r="AK19" s="81">
        <f t="shared" si="12"/>
        <v>21981720</v>
      </c>
      <c r="AL19" s="81">
        <f t="shared" si="12"/>
        <v>22156300</v>
      </c>
      <c r="AM19" s="81">
        <f t="shared" si="12"/>
        <v>22156300</v>
      </c>
      <c r="AN19" s="81">
        <f t="shared" si="12"/>
        <v>19456300</v>
      </c>
      <c r="AO19" s="81"/>
      <c r="AP19" s="81">
        <f>SUM(AP20:AP34)</f>
        <v>0</v>
      </c>
      <c r="AQ19" s="81"/>
      <c r="AR19" s="81">
        <f>SUM(AR20:AR34)</f>
        <v>2700000</v>
      </c>
      <c r="AS19" s="81"/>
      <c r="AT19" s="81">
        <f>SUM(AT20:AT34)</f>
        <v>6952300</v>
      </c>
      <c r="AU19" s="81">
        <f>SUM(AU20:AU34)</f>
        <v>5932000</v>
      </c>
      <c r="AV19" s="81">
        <f>SUM(AV20:AV34)</f>
        <v>6572000</v>
      </c>
    </row>
    <row r="20" spans="1:61" s="27" customFormat="1" ht="99.75" customHeight="1" x14ac:dyDescent="0.25">
      <c r="A20" s="158" t="s">
        <v>77</v>
      </c>
      <c r="B20" s="161" t="s">
        <v>86</v>
      </c>
      <c r="C20" s="142" t="s">
        <v>74</v>
      </c>
      <c r="D20" s="143" t="s">
        <v>183</v>
      </c>
      <c r="E20" s="144"/>
      <c r="F20" s="145"/>
      <c r="G20" s="23"/>
      <c r="H20" s="24"/>
      <c r="I20" s="24"/>
      <c r="J20" s="130">
        <f t="shared" si="1"/>
        <v>0</v>
      </c>
      <c r="K20" s="25"/>
      <c r="L20" s="26"/>
      <c r="M20" s="24"/>
      <c r="N20" s="24"/>
      <c r="O20" s="24"/>
      <c r="P20" s="24"/>
      <c r="Q20" s="24"/>
      <c r="R20" s="132">
        <f t="shared" ref="R20:R27" si="13">(K20*L20*M20*N20)+(K20*L20*P20)+(K20*L20*M20*O20)+(K20*L20*Q20)</f>
        <v>0</v>
      </c>
      <c r="S20" s="42"/>
      <c r="T20" s="42"/>
      <c r="U20" s="132">
        <f t="shared" ref="U20:U27" si="14">S20*T20</f>
        <v>0</v>
      </c>
      <c r="V20" s="42"/>
      <c r="W20" s="42"/>
      <c r="X20" s="132">
        <f t="shared" ref="X20:X46" si="15">V20*W20</f>
        <v>0</v>
      </c>
      <c r="Y20" s="42"/>
      <c r="Z20" s="42"/>
      <c r="AA20" s="132">
        <f t="shared" ref="AA20:AA27" si="16">Y20*Z20</f>
        <v>0</v>
      </c>
      <c r="AB20" s="42"/>
      <c r="AC20" s="42"/>
      <c r="AD20" s="132">
        <f t="shared" ref="AD20:AD27" si="17">AB20*AC20</f>
        <v>0</v>
      </c>
      <c r="AE20" s="42"/>
      <c r="AF20" s="42"/>
      <c r="AG20" s="132">
        <f t="shared" ref="AG20:AG26" si="18">AE20*AF20</f>
        <v>0</v>
      </c>
      <c r="AH20" s="42"/>
      <c r="AI20" s="42"/>
      <c r="AJ20" s="132">
        <f t="shared" ref="AJ20:AJ27" si="19">AH20+AI20</f>
        <v>0</v>
      </c>
      <c r="AK20" s="96">
        <v>4400000</v>
      </c>
      <c r="AL20" s="133">
        <f t="shared" ref="AL20:AL27" si="20">AJ20+AG20+AD20+AA20+X20+U20+R20+J20+AK20</f>
        <v>4400000</v>
      </c>
      <c r="AM20" s="50">
        <f t="shared" ref="AM20:AM29" si="21">AL20</f>
        <v>4400000</v>
      </c>
      <c r="AN20" s="50">
        <v>4400000</v>
      </c>
      <c r="AO20" s="44" t="s">
        <v>127</v>
      </c>
      <c r="AP20" s="51"/>
      <c r="AQ20" s="51"/>
      <c r="AR20" s="102">
        <f t="shared" ref="AR20:AR27" si="22">AM20-AN20-AP20</f>
        <v>0</v>
      </c>
      <c r="AS20" s="52"/>
      <c r="AT20" s="51">
        <v>1300000</v>
      </c>
      <c r="AU20" s="51">
        <v>1500000</v>
      </c>
      <c r="AV20" s="51">
        <v>1600000</v>
      </c>
    </row>
    <row r="21" spans="1:61" s="27" customFormat="1" ht="40.5" x14ac:dyDescent="0.25">
      <c r="A21" s="160"/>
      <c r="B21" s="163"/>
      <c r="C21" s="142" t="s">
        <v>145</v>
      </c>
      <c r="D21" s="143" t="s">
        <v>184</v>
      </c>
      <c r="E21" s="144"/>
      <c r="F21" s="139" t="s">
        <v>148</v>
      </c>
      <c r="G21" s="23"/>
      <c r="H21" s="24"/>
      <c r="I21" s="24"/>
      <c r="J21" s="130"/>
      <c r="K21" s="25"/>
      <c r="L21" s="26"/>
      <c r="M21" s="24"/>
      <c r="N21" s="24"/>
      <c r="O21" s="24"/>
      <c r="P21" s="24"/>
      <c r="Q21" s="24"/>
      <c r="R21" s="132">
        <f t="shared" si="13"/>
        <v>0</v>
      </c>
      <c r="S21" s="42"/>
      <c r="T21" s="42"/>
      <c r="U21" s="132"/>
      <c r="V21" s="42"/>
      <c r="W21" s="42"/>
      <c r="X21" s="132"/>
      <c r="Y21" s="42"/>
      <c r="Z21" s="42"/>
      <c r="AA21" s="132"/>
      <c r="AB21" s="42"/>
      <c r="AC21" s="42"/>
      <c r="AD21" s="132"/>
      <c r="AE21" s="42"/>
      <c r="AF21" s="42"/>
      <c r="AG21" s="132"/>
      <c r="AH21" s="42"/>
      <c r="AI21" s="42"/>
      <c r="AJ21" s="132"/>
      <c r="AK21" s="96"/>
      <c r="AL21" s="133"/>
      <c r="AM21" s="50"/>
      <c r="AN21" s="50"/>
      <c r="AO21" s="44"/>
      <c r="AP21" s="51"/>
      <c r="AQ21" s="51"/>
      <c r="AR21" s="102"/>
      <c r="AS21" s="52"/>
      <c r="AT21" s="51"/>
      <c r="AU21" s="51"/>
      <c r="AV21" s="51"/>
    </row>
    <row r="22" spans="1:61" s="27" customFormat="1" ht="57" x14ac:dyDescent="0.25">
      <c r="A22" s="146" t="s">
        <v>78</v>
      </c>
      <c r="B22" s="128" t="s">
        <v>149</v>
      </c>
      <c r="C22" s="142" t="s">
        <v>74</v>
      </c>
      <c r="D22" s="143" t="s">
        <v>185</v>
      </c>
      <c r="E22" s="144"/>
      <c r="F22" s="139"/>
      <c r="G22" s="23"/>
      <c r="H22" s="24"/>
      <c r="I22" s="24"/>
      <c r="J22" s="130">
        <f t="shared" si="1"/>
        <v>0</v>
      </c>
      <c r="K22" s="25"/>
      <c r="L22" s="26"/>
      <c r="M22" s="24"/>
      <c r="N22" s="24"/>
      <c r="O22" s="24"/>
      <c r="P22" s="24"/>
      <c r="Q22" s="24"/>
      <c r="R22" s="132">
        <f t="shared" si="13"/>
        <v>0</v>
      </c>
      <c r="S22" s="42"/>
      <c r="T22" s="42"/>
      <c r="U22" s="132">
        <f t="shared" si="14"/>
        <v>0</v>
      </c>
      <c r="V22" s="42"/>
      <c r="W22" s="42"/>
      <c r="X22" s="132">
        <f t="shared" si="15"/>
        <v>0</v>
      </c>
      <c r="Y22" s="42"/>
      <c r="Z22" s="42"/>
      <c r="AA22" s="132">
        <f t="shared" si="16"/>
        <v>0</v>
      </c>
      <c r="AB22" s="42"/>
      <c r="AC22" s="42"/>
      <c r="AD22" s="132">
        <f t="shared" si="17"/>
        <v>0</v>
      </c>
      <c r="AE22" s="42"/>
      <c r="AF22" s="42"/>
      <c r="AG22" s="132">
        <f t="shared" si="18"/>
        <v>0</v>
      </c>
      <c r="AH22" s="42"/>
      <c r="AI22" s="42"/>
      <c r="AJ22" s="132">
        <f t="shared" si="19"/>
        <v>0</v>
      </c>
      <c r="AK22" s="96">
        <v>705000</v>
      </c>
      <c r="AL22" s="133">
        <f t="shared" si="20"/>
        <v>705000</v>
      </c>
      <c r="AM22" s="50">
        <f t="shared" si="21"/>
        <v>705000</v>
      </c>
      <c r="AN22" s="50">
        <v>705000</v>
      </c>
      <c r="AO22" s="44" t="s">
        <v>127</v>
      </c>
      <c r="AP22" s="51"/>
      <c r="AQ22" s="51"/>
      <c r="AR22" s="102">
        <f t="shared" si="22"/>
        <v>0</v>
      </c>
      <c r="AS22" s="52"/>
      <c r="AT22" s="51">
        <v>205000</v>
      </c>
      <c r="AU22" s="51">
        <v>230000</v>
      </c>
      <c r="AV22" s="51">
        <v>270000</v>
      </c>
    </row>
    <row r="23" spans="1:61" s="27" customFormat="1" ht="38.25" x14ac:dyDescent="0.25">
      <c r="A23" s="158" t="s">
        <v>79</v>
      </c>
      <c r="B23" s="161" t="s">
        <v>172</v>
      </c>
      <c r="C23" s="136" t="s">
        <v>74</v>
      </c>
      <c r="D23" s="143" t="s">
        <v>158</v>
      </c>
      <c r="E23" s="138"/>
      <c r="F23" s="139"/>
      <c r="G23" s="115"/>
      <c r="H23" s="24"/>
      <c r="I23" s="24"/>
      <c r="J23" s="130">
        <f t="shared" si="1"/>
        <v>0</v>
      </c>
      <c r="K23" s="25"/>
      <c r="L23" s="26"/>
      <c r="M23" s="24"/>
      <c r="N23" s="24"/>
      <c r="O23" s="24"/>
      <c r="P23" s="24"/>
      <c r="Q23" s="24"/>
      <c r="R23" s="132">
        <f t="shared" si="13"/>
        <v>0</v>
      </c>
      <c r="S23" s="83"/>
      <c r="T23" s="83"/>
      <c r="U23" s="132">
        <f t="shared" si="14"/>
        <v>0</v>
      </c>
      <c r="V23" s="83"/>
      <c r="W23" s="83"/>
      <c r="X23" s="132">
        <f t="shared" si="15"/>
        <v>0</v>
      </c>
      <c r="Y23" s="83"/>
      <c r="Z23" s="83"/>
      <c r="AA23" s="132">
        <f t="shared" si="16"/>
        <v>0</v>
      </c>
      <c r="AB23" s="83"/>
      <c r="AC23" s="83"/>
      <c r="AD23" s="132">
        <f t="shared" si="17"/>
        <v>0</v>
      </c>
      <c r="AE23" s="83"/>
      <c r="AF23" s="83"/>
      <c r="AG23" s="132">
        <f t="shared" si="18"/>
        <v>0</v>
      </c>
      <c r="AH23" s="83"/>
      <c r="AI23" s="83"/>
      <c r="AJ23" s="132">
        <f t="shared" si="19"/>
        <v>0</v>
      </c>
      <c r="AK23" s="132">
        <v>200000</v>
      </c>
      <c r="AL23" s="133">
        <f>AJ23+AG23+AD23+AA23+X23+U23+R23+J23+AK23</f>
        <v>200000</v>
      </c>
      <c r="AM23" s="50">
        <f t="shared" si="21"/>
        <v>200000</v>
      </c>
      <c r="AN23" s="51">
        <v>200000</v>
      </c>
      <c r="AO23" s="51" t="s">
        <v>127</v>
      </c>
      <c r="AP23" s="51"/>
      <c r="AQ23" s="51"/>
      <c r="AR23" s="84">
        <f t="shared" si="22"/>
        <v>0</v>
      </c>
      <c r="AS23" s="52"/>
      <c r="AT23" s="51">
        <v>100000</v>
      </c>
      <c r="AU23" s="51">
        <v>50000</v>
      </c>
      <c r="AV23" s="51">
        <v>50000</v>
      </c>
    </row>
    <row r="24" spans="1:61" s="27" customFormat="1" ht="38.25" x14ac:dyDescent="0.25">
      <c r="A24" s="159"/>
      <c r="B24" s="162"/>
      <c r="C24" s="136" t="s">
        <v>145</v>
      </c>
      <c r="D24" s="143" t="s">
        <v>173</v>
      </c>
      <c r="E24" s="138"/>
      <c r="F24" s="139"/>
      <c r="G24" s="115"/>
      <c r="H24" s="24"/>
      <c r="I24" s="24"/>
      <c r="J24" s="130">
        <f t="shared" si="1"/>
        <v>0</v>
      </c>
      <c r="K24" s="25"/>
      <c r="L24" s="26"/>
      <c r="M24" s="24"/>
      <c r="N24" s="24"/>
      <c r="O24" s="24"/>
      <c r="P24" s="24"/>
      <c r="Q24" s="24"/>
      <c r="R24" s="132">
        <f t="shared" si="13"/>
        <v>0</v>
      </c>
      <c r="S24" s="83"/>
      <c r="T24" s="83"/>
      <c r="U24" s="132">
        <f t="shared" si="14"/>
        <v>0</v>
      </c>
      <c r="V24" s="83"/>
      <c r="W24" s="83"/>
      <c r="X24" s="132">
        <f t="shared" si="15"/>
        <v>0</v>
      </c>
      <c r="Y24" s="83"/>
      <c r="Z24" s="83"/>
      <c r="AA24" s="132">
        <f t="shared" si="16"/>
        <v>0</v>
      </c>
      <c r="AB24" s="83"/>
      <c r="AC24" s="83"/>
      <c r="AD24" s="132">
        <f t="shared" si="17"/>
        <v>0</v>
      </c>
      <c r="AE24" s="83"/>
      <c r="AF24" s="83"/>
      <c r="AG24" s="132">
        <f t="shared" si="18"/>
        <v>0</v>
      </c>
      <c r="AH24" s="83"/>
      <c r="AI24" s="83"/>
      <c r="AJ24" s="132">
        <f t="shared" si="19"/>
        <v>0</v>
      </c>
      <c r="AK24" s="132">
        <v>60000</v>
      </c>
      <c r="AL24" s="133">
        <f t="shared" ref="AL24" si="23">AJ24+AG24+AD24+AA24+X24+U24+R24+J24+AK24</f>
        <v>60000</v>
      </c>
      <c r="AM24" s="50">
        <f t="shared" si="21"/>
        <v>60000</v>
      </c>
      <c r="AN24" s="51">
        <v>60000</v>
      </c>
      <c r="AO24" s="51" t="s">
        <v>146</v>
      </c>
      <c r="AP24" s="51"/>
      <c r="AQ24" s="51"/>
      <c r="AR24" s="84">
        <f t="shared" si="22"/>
        <v>0</v>
      </c>
      <c r="AS24" s="52"/>
      <c r="AT24" s="51">
        <v>20000</v>
      </c>
      <c r="AU24" s="51">
        <v>20000</v>
      </c>
      <c r="AV24" s="51">
        <v>20000</v>
      </c>
    </row>
    <row r="25" spans="1:61" s="27" customFormat="1" ht="38.25" x14ac:dyDescent="0.25">
      <c r="A25" s="160"/>
      <c r="B25" s="163"/>
      <c r="C25" s="136" t="s">
        <v>116</v>
      </c>
      <c r="D25" s="143" t="s">
        <v>171</v>
      </c>
      <c r="E25" s="138"/>
      <c r="F25" s="139"/>
      <c r="G25" s="115"/>
      <c r="H25" s="24"/>
      <c r="I25" s="24"/>
      <c r="J25" s="130">
        <f t="shared" si="1"/>
        <v>0</v>
      </c>
      <c r="K25" s="25"/>
      <c r="L25" s="26"/>
      <c r="M25" s="24"/>
      <c r="N25" s="24"/>
      <c r="O25" s="24"/>
      <c r="P25" s="24"/>
      <c r="Q25" s="24"/>
      <c r="R25" s="132">
        <f t="shared" si="13"/>
        <v>0</v>
      </c>
      <c r="S25" s="83"/>
      <c r="T25" s="83"/>
      <c r="U25" s="132">
        <f t="shared" si="14"/>
        <v>0</v>
      </c>
      <c r="V25" s="83"/>
      <c r="W25" s="83"/>
      <c r="X25" s="132">
        <f t="shared" si="15"/>
        <v>0</v>
      </c>
      <c r="Y25" s="83"/>
      <c r="Z25" s="83"/>
      <c r="AA25" s="132">
        <f t="shared" si="16"/>
        <v>0</v>
      </c>
      <c r="AB25" s="83"/>
      <c r="AC25" s="83"/>
      <c r="AD25" s="132">
        <f t="shared" si="17"/>
        <v>0</v>
      </c>
      <c r="AE25" s="83"/>
      <c r="AF25" s="83"/>
      <c r="AG25" s="132">
        <f t="shared" si="18"/>
        <v>0</v>
      </c>
      <c r="AH25" s="83"/>
      <c r="AI25" s="83"/>
      <c r="AJ25" s="132">
        <f t="shared" si="19"/>
        <v>0</v>
      </c>
      <c r="AK25" s="132">
        <v>40000</v>
      </c>
      <c r="AL25" s="133">
        <f>AJ25+AG25+AD25+AA25+X25+U25+R25+J25+AK25</f>
        <v>40000</v>
      </c>
      <c r="AM25" s="50">
        <f t="shared" si="21"/>
        <v>40000</v>
      </c>
      <c r="AN25" s="51">
        <v>40000</v>
      </c>
      <c r="AO25" s="51" t="s">
        <v>150</v>
      </c>
      <c r="AP25" s="51"/>
      <c r="AQ25" s="51"/>
      <c r="AR25" s="84">
        <f t="shared" si="22"/>
        <v>0</v>
      </c>
      <c r="AS25" s="52"/>
      <c r="AT25" s="51"/>
      <c r="AU25" s="51">
        <v>20000</v>
      </c>
      <c r="AV25" s="51">
        <v>20000</v>
      </c>
    </row>
    <row r="26" spans="1:61" s="27" customFormat="1" ht="102" x14ac:dyDescent="0.25">
      <c r="A26" s="146" t="s">
        <v>80</v>
      </c>
      <c r="B26" s="128" t="s">
        <v>128</v>
      </c>
      <c r="C26" s="128" t="s">
        <v>74</v>
      </c>
      <c r="D26" s="128" t="s">
        <v>130</v>
      </c>
      <c r="E26" s="135"/>
      <c r="F26" s="139" t="s">
        <v>154</v>
      </c>
      <c r="G26" s="23"/>
      <c r="H26" s="24"/>
      <c r="I26" s="24"/>
      <c r="J26" s="130">
        <f t="shared" si="1"/>
        <v>0</v>
      </c>
      <c r="K26" s="25"/>
      <c r="L26" s="26"/>
      <c r="M26" s="24"/>
      <c r="N26" s="24"/>
      <c r="O26" s="24"/>
      <c r="P26" s="24"/>
      <c r="Q26" s="24"/>
      <c r="R26" s="132">
        <f t="shared" si="13"/>
        <v>0</v>
      </c>
      <c r="S26" s="42"/>
      <c r="T26" s="42"/>
      <c r="U26" s="132">
        <f t="shared" si="14"/>
        <v>0</v>
      </c>
      <c r="V26" s="42"/>
      <c r="W26" s="42"/>
      <c r="X26" s="132">
        <f t="shared" si="15"/>
        <v>0</v>
      </c>
      <c r="Y26" s="42"/>
      <c r="Z26" s="42"/>
      <c r="AA26" s="132">
        <f t="shared" si="16"/>
        <v>0</v>
      </c>
      <c r="AB26" s="42"/>
      <c r="AC26" s="42"/>
      <c r="AD26" s="132">
        <f t="shared" si="17"/>
        <v>0</v>
      </c>
      <c r="AE26" s="42"/>
      <c r="AF26" s="42"/>
      <c r="AG26" s="132">
        <f t="shared" si="18"/>
        <v>0</v>
      </c>
      <c r="AH26" s="42"/>
      <c r="AI26" s="42"/>
      <c r="AJ26" s="132">
        <f t="shared" si="19"/>
        <v>0</v>
      </c>
      <c r="AK26" s="96">
        <v>200000</v>
      </c>
      <c r="AL26" s="133">
        <f t="shared" si="20"/>
        <v>200000</v>
      </c>
      <c r="AM26" s="50">
        <f t="shared" si="21"/>
        <v>200000</v>
      </c>
      <c r="AN26" s="51"/>
      <c r="AO26" s="51"/>
      <c r="AP26" s="51"/>
      <c r="AQ26" s="51"/>
      <c r="AR26" s="102">
        <f t="shared" si="22"/>
        <v>200000</v>
      </c>
      <c r="AS26" s="52"/>
      <c r="AT26" s="51"/>
      <c r="AU26" s="51"/>
      <c r="AV26" s="51"/>
    </row>
    <row r="27" spans="1:61" s="27" customFormat="1" ht="94.5" x14ac:dyDescent="0.25">
      <c r="A27" s="146" t="s">
        <v>81</v>
      </c>
      <c r="B27" s="128" t="s">
        <v>87</v>
      </c>
      <c r="C27" s="128" t="s">
        <v>67</v>
      </c>
      <c r="D27" s="128" t="s">
        <v>129</v>
      </c>
      <c r="E27" s="135"/>
      <c r="F27" s="139" t="s">
        <v>114</v>
      </c>
      <c r="G27" s="23"/>
      <c r="H27" s="24"/>
      <c r="I27" s="24"/>
      <c r="J27" s="130">
        <f t="shared" si="1"/>
        <v>0</v>
      </c>
      <c r="K27" s="25"/>
      <c r="L27" s="26"/>
      <c r="M27" s="24"/>
      <c r="N27" s="24"/>
      <c r="O27" s="24"/>
      <c r="P27" s="24"/>
      <c r="Q27" s="24"/>
      <c r="R27" s="132">
        <f t="shared" si="13"/>
        <v>0</v>
      </c>
      <c r="S27" s="42"/>
      <c r="T27" s="42"/>
      <c r="U27" s="132">
        <f t="shared" si="14"/>
        <v>0</v>
      </c>
      <c r="V27" s="42"/>
      <c r="W27" s="42"/>
      <c r="X27" s="132">
        <f t="shared" si="15"/>
        <v>0</v>
      </c>
      <c r="Y27" s="42"/>
      <c r="Z27" s="42"/>
      <c r="AA27" s="132">
        <f t="shared" si="16"/>
        <v>0</v>
      </c>
      <c r="AB27" s="42"/>
      <c r="AC27" s="42"/>
      <c r="AD27" s="132">
        <f t="shared" si="17"/>
        <v>0</v>
      </c>
      <c r="AE27" s="42"/>
      <c r="AF27" s="42"/>
      <c r="AG27" s="132">
        <f t="shared" ref="AG27:AG46" si="24">AE27*AF27</f>
        <v>0</v>
      </c>
      <c r="AH27" s="42"/>
      <c r="AI27" s="42"/>
      <c r="AJ27" s="132">
        <f t="shared" si="19"/>
        <v>0</v>
      </c>
      <c r="AK27" s="96">
        <v>113800</v>
      </c>
      <c r="AL27" s="133">
        <f t="shared" si="20"/>
        <v>113800</v>
      </c>
      <c r="AM27" s="86">
        <f t="shared" si="21"/>
        <v>113800</v>
      </c>
      <c r="AN27" s="86">
        <v>113800</v>
      </c>
      <c r="AO27" s="93" t="s">
        <v>113</v>
      </c>
      <c r="AP27" s="51"/>
      <c r="AQ27" s="51"/>
      <c r="AR27" s="102">
        <f t="shared" si="22"/>
        <v>0</v>
      </c>
      <c r="AS27" s="52"/>
      <c r="AT27" s="86">
        <v>113800</v>
      </c>
      <c r="AU27" s="86">
        <v>0</v>
      </c>
      <c r="AV27" s="86">
        <v>0</v>
      </c>
    </row>
    <row r="28" spans="1:61" s="27" customFormat="1" ht="132.75" customHeight="1" x14ac:dyDescent="0.25">
      <c r="A28" s="146" t="s">
        <v>82</v>
      </c>
      <c r="B28" s="128" t="s">
        <v>105</v>
      </c>
      <c r="C28" s="128" t="s">
        <v>188</v>
      </c>
      <c r="D28" s="128" t="s">
        <v>159</v>
      </c>
      <c r="E28" s="135"/>
      <c r="F28" s="139"/>
      <c r="G28" s="96">
        <v>6</v>
      </c>
      <c r="H28" s="42">
        <v>2000</v>
      </c>
      <c r="I28" s="97">
        <v>12</v>
      </c>
      <c r="J28" s="147">
        <f>G28*H28*I28</f>
        <v>144000</v>
      </c>
      <c r="K28" s="42">
        <v>1</v>
      </c>
      <c r="L28" s="42">
        <v>2</v>
      </c>
      <c r="M28" s="42">
        <v>6</v>
      </c>
      <c r="N28" s="42">
        <v>80</v>
      </c>
      <c r="O28" s="42"/>
      <c r="P28" s="42">
        <v>1500</v>
      </c>
      <c r="Q28" s="42">
        <v>5000</v>
      </c>
      <c r="R28" s="132">
        <f>(K28*L28*M28*N28)+(K28*L28*P28)+(K28*L28*M28*O28)+(K28*L28*Q28)</f>
        <v>13960</v>
      </c>
      <c r="S28" s="83"/>
      <c r="T28" s="83"/>
      <c r="U28" s="132">
        <f t="shared" ref="U28" si="25">S28*T28</f>
        <v>0</v>
      </c>
      <c r="V28" s="83"/>
      <c r="W28" s="83"/>
      <c r="X28" s="132">
        <f t="shared" si="15"/>
        <v>0</v>
      </c>
      <c r="Y28" s="83">
        <v>1</v>
      </c>
      <c r="Z28" s="83">
        <v>1500</v>
      </c>
      <c r="AA28" s="132">
        <f t="shared" ref="AA28:AA46" si="26">Y28*Z28</f>
        <v>1500</v>
      </c>
      <c r="AB28" s="83">
        <v>6</v>
      </c>
      <c r="AC28" s="83">
        <v>2500</v>
      </c>
      <c r="AD28" s="132">
        <f t="shared" ref="AD28:AD46" si="27">AB28*AC28</f>
        <v>15000</v>
      </c>
      <c r="AE28" s="83">
        <v>6</v>
      </c>
      <c r="AF28" s="83">
        <v>20</v>
      </c>
      <c r="AG28" s="132">
        <f t="shared" si="24"/>
        <v>120</v>
      </c>
      <c r="AH28" s="83"/>
      <c r="AI28" s="83"/>
      <c r="AJ28" s="132">
        <f t="shared" ref="AJ28:AJ46" si="28">AH28+AI28</f>
        <v>0</v>
      </c>
      <c r="AK28" s="132">
        <v>2325420</v>
      </c>
      <c r="AL28" s="133">
        <f t="shared" ref="AL28:AL46" si="29">AJ28+AG28+AD28+AA28+X28+U28+R28+J28+AK28</f>
        <v>2500000</v>
      </c>
      <c r="AM28" s="86">
        <f t="shared" si="21"/>
        <v>2500000</v>
      </c>
      <c r="AN28" s="84"/>
      <c r="AO28" s="85"/>
      <c r="AP28" s="85"/>
      <c r="AQ28" s="85"/>
      <c r="AR28" s="103">
        <f>AM28-AN28-AP28</f>
        <v>2500000</v>
      </c>
      <c r="AS28" s="88"/>
      <c r="AT28" s="86">
        <v>0</v>
      </c>
      <c r="AU28" s="86">
        <v>0</v>
      </c>
      <c r="AV28" s="86">
        <v>0</v>
      </c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I28" s="94"/>
    </row>
    <row r="29" spans="1:61" s="27" customFormat="1" ht="117" customHeight="1" x14ac:dyDescent="0.25">
      <c r="A29" s="146" t="s">
        <v>83</v>
      </c>
      <c r="B29" s="128" t="s">
        <v>131</v>
      </c>
      <c r="C29" s="128" t="s">
        <v>67</v>
      </c>
      <c r="D29" s="128" t="s">
        <v>160</v>
      </c>
      <c r="E29" s="135"/>
      <c r="F29" s="139" t="s">
        <v>115</v>
      </c>
      <c r="G29" s="23"/>
      <c r="H29" s="24"/>
      <c r="I29" s="24"/>
      <c r="J29" s="130">
        <f t="shared" si="1"/>
        <v>0</v>
      </c>
      <c r="K29" s="25"/>
      <c r="L29" s="26"/>
      <c r="M29" s="24"/>
      <c r="N29" s="24"/>
      <c r="O29" s="24"/>
      <c r="P29" s="24"/>
      <c r="Q29" s="24"/>
      <c r="R29" s="131">
        <f t="shared" ref="R29:R33" si="30">(K29*L29*M29*N29)+(K29*L29*P29)+(K29*L29*M29*O29)+(K29*L29*Q29)</f>
        <v>0</v>
      </c>
      <c r="S29" s="42"/>
      <c r="T29" s="42"/>
      <c r="U29" s="96"/>
      <c r="V29" s="42"/>
      <c r="W29" s="42"/>
      <c r="X29" s="132">
        <f t="shared" si="15"/>
        <v>0</v>
      </c>
      <c r="Y29" s="42"/>
      <c r="Z29" s="42"/>
      <c r="AA29" s="132">
        <f t="shared" si="26"/>
        <v>0</v>
      </c>
      <c r="AB29" s="42"/>
      <c r="AC29" s="42"/>
      <c r="AD29" s="132">
        <f t="shared" si="27"/>
        <v>0</v>
      </c>
      <c r="AE29" s="42"/>
      <c r="AF29" s="42"/>
      <c r="AG29" s="132">
        <f t="shared" si="24"/>
        <v>0</v>
      </c>
      <c r="AH29" s="42"/>
      <c r="AI29" s="42"/>
      <c r="AJ29" s="132">
        <f t="shared" si="28"/>
        <v>0</v>
      </c>
      <c r="AK29" s="132">
        <v>120000</v>
      </c>
      <c r="AL29" s="133">
        <f t="shared" si="29"/>
        <v>120000</v>
      </c>
      <c r="AM29" s="86">
        <f t="shared" si="21"/>
        <v>120000</v>
      </c>
      <c r="AN29" s="86">
        <v>120000</v>
      </c>
      <c r="AO29" s="93" t="s">
        <v>113</v>
      </c>
      <c r="AP29" s="51"/>
      <c r="AQ29" s="51"/>
      <c r="AR29" s="102">
        <f>AM29-AN29-AP29</f>
        <v>0</v>
      </c>
      <c r="AS29" s="52"/>
      <c r="AT29" s="86">
        <v>40000</v>
      </c>
      <c r="AU29" s="86">
        <v>40000</v>
      </c>
      <c r="AV29" s="86">
        <v>40000</v>
      </c>
    </row>
    <row r="30" spans="1:61" s="27" customFormat="1" ht="38.25" x14ac:dyDescent="0.25">
      <c r="A30" s="158" t="s">
        <v>84</v>
      </c>
      <c r="B30" s="161" t="s">
        <v>124</v>
      </c>
      <c r="C30" s="148" t="s">
        <v>74</v>
      </c>
      <c r="D30" s="148" t="s">
        <v>161</v>
      </c>
      <c r="E30" s="149"/>
      <c r="F30" s="139"/>
      <c r="G30" s="115"/>
      <c r="H30" s="24"/>
      <c r="I30" s="24"/>
      <c r="J30" s="130">
        <f t="shared" si="1"/>
        <v>0</v>
      </c>
      <c r="K30" s="25"/>
      <c r="L30" s="26"/>
      <c r="M30" s="24"/>
      <c r="N30" s="24"/>
      <c r="O30" s="24"/>
      <c r="P30" s="24"/>
      <c r="Q30" s="24"/>
      <c r="R30" s="131">
        <f t="shared" si="30"/>
        <v>0</v>
      </c>
      <c r="S30" s="83"/>
      <c r="T30" s="83"/>
      <c r="U30" s="132">
        <f t="shared" ref="U30:U32" si="31">S30*T30</f>
        <v>0</v>
      </c>
      <c r="V30" s="83"/>
      <c r="W30" s="83"/>
      <c r="X30" s="132">
        <f t="shared" si="15"/>
        <v>0</v>
      </c>
      <c r="Y30" s="83"/>
      <c r="Z30" s="83"/>
      <c r="AA30" s="132">
        <f t="shared" si="26"/>
        <v>0</v>
      </c>
      <c r="AB30" s="83"/>
      <c r="AC30" s="83"/>
      <c r="AD30" s="132">
        <f t="shared" si="27"/>
        <v>0</v>
      </c>
      <c r="AE30" s="83"/>
      <c r="AF30" s="83"/>
      <c r="AG30" s="132">
        <f t="shared" si="24"/>
        <v>0</v>
      </c>
      <c r="AH30" s="83"/>
      <c r="AI30" s="83"/>
      <c r="AJ30" s="132">
        <f t="shared" si="28"/>
        <v>0</v>
      </c>
      <c r="AK30" s="132">
        <v>167500</v>
      </c>
      <c r="AL30" s="133">
        <f t="shared" si="29"/>
        <v>167500</v>
      </c>
      <c r="AM30" s="50">
        <f>AL30</f>
        <v>167500</v>
      </c>
      <c r="AN30" s="51">
        <v>167500</v>
      </c>
      <c r="AO30" s="51" t="s">
        <v>126</v>
      </c>
      <c r="AP30" s="51"/>
      <c r="AQ30" s="51"/>
      <c r="AR30" s="84">
        <f t="shared" ref="AR30:AR32" si="32">AM30-AN30-AP30</f>
        <v>0</v>
      </c>
      <c r="AS30" s="52"/>
      <c r="AT30" s="51">
        <v>52500</v>
      </c>
      <c r="AU30" s="51">
        <v>55000</v>
      </c>
      <c r="AV30" s="51">
        <v>60000</v>
      </c>
    </row>
    <row r="31" spans="1:61" s="27" customFormat="1" ht="38.25" x14ac:dyDescent="0.25">
      <c r="A31" s="159"/>
      <c r="B31" s="162"/>
      <c r="C31" s="148" t="s">
        <v>145</v>
      </c>
      <c r="D31" s="148" t="s">
        <v>174</v>
      </c>
      <c r="E31" s="149"/>
      <c r="F31" s="139"/>
      <c r="G31" s="115"/>
      <c r="H31" s="24"/>
      <c r="I31" s="24"/>
      <c r="J31" s="130">
        <f t="shared" si="1"/>
        <v>0</v>
      </c>
      <c r="K31" s="25"/>
      <c r="L31" s="26"/>
      <c r="M31" s="24"/>
      <c r="N31" s="24"/>
      <c r="O31" s="24"/>
      <c r="P31" s="24"/>
      <c r="Q31" s="24"/>
      <c r="R31" s="131">
        <f t="shared" si="30"/>
        <v>0</v>
      </c>
      <c r="S31" s="83"/>
      <c r="T31" s="83"/>
      <c r="U31" s="132">
        <f t="shared" si="31"/>
        <v>0</v>
      </c>
      <c r="V31" s="83"/>
      <c r="W31" s="83"/>
      <c r="X31" s="132">
        <f t="shared" si="15"/>
        <v>0</v>
      </c>
      <c r="Y31" s="83"/>
      <c r="Z31" s="83"/>
      <c r="AA31" s="132">
        <f t="shared" si="26"/>
        <v>0</v>
      </c>
      <c r="AB31" s="83"/>
      <c r="AC31" s="83"/>
      <c r="AD31" s="132">
        <f t="shared" si="27"/>
        <v>0</v>
      </c>
      <c r="AE31" s="83"/>
      <c r="AF31" s="83"/>
      <c r="AG31" s="132">
        <f t="shared" si="24"/>
        <v>0</v>
      </c>
      <c r="AH31" s="83"/>
      <c r="AI31" s="83"/>
      <c r="AJ31" s="132">
        <f t="shared" si="28"/>
        <v>0</v>
      </c>
      <c r="AK31" s="132">
        <v>25000</v>
      </c>
      <c r="AL31" s="133">
        <f t="shared" si="29"/>
        <v>25000</v>
      </c>
      <c r="AM31" s="50">
        <f t="shared" ref="AM31:AM32" si="33">AL31</f>
        <v>25000</v>
      </c>
      <c r="AN31" s="51">
        <v>25000</v>
      </c>
      <c r="AO31" s="51" t="s">
        <v>126</v>
      </c>
      <c r="AP31" s="51"/>
      <c r="AQ31" s="51"/>
      <c r="AR31" s="84">
        <f t="shared" si="32"/>
        <v>0</v>
      </c>
      <c r="AS31" s="52"/>
      <c r="AT31" s="51">
        <v>10000</v>
      </c>
      <c r="AU31" s="51">
        <v>10000</v>
      </c>
      <c r="AV31" s="51">
        <v>5000</v>
      </c>
    </row>
    <row r="32" spans="1:61" s="27" customFormat="1" ht="38.25" x14ac:dyDescent="0.25">
      <c r="A32" s="160"/>
      <c r="B32" s="163"/>
      <c r="C32" s="148" t="s">
        <v>116</v>
      </c>
      <c r="D32" s="148" t="s">
        <v>151</v>
      </c>
      <c r="E32" s="149"/>
      <c r="F32" s="139"/>
      <c r="G32" s="115"/>
      <c r="H32" s="24"/>
      <c r="I32" s="24"/>
      <c r="J32" s="130">
        <f t="shared" si="1"/>
        <v>0</v>
      </c>
      <c r="K32" s="25"/>
      <c r="L32" s="26"/>
      <c r="M32" s="24"/>
      <c r="N32" s="24"/>
      <c r="O32" s="24"/>
      <c r="P32" s="24"/>
      <c r="Q32" s="24"/>
      <c r="R32" s="131">
        <f t="shared" si="30"/>
        <v>0</v>
      </c>
      <c r="S32" s="83"/>
      <c r="T32" s="83"/>
      <c r="U32" s="132">
        <f t="shared" si="31"/>
        <v>0</v>
      </c>
      <c r="V32" s="83"/>
      <c r="W32" s="83"/>
      <c r="X32" s="132">
        <f t="shared" si="15"/>
        <v>0</v>
      </c>
      <c r="Y32" s="83"/>
      <c r="Z32" s="83"/>
      <c r="AA32" s="132">
        <f t="shared" si="26"/>
        <v>0</v>
      </c>
      <c r="AB32" s="83"/>
      <c r="AC32" s="83"/>
      <c r="AD32" s="132">
        <f t="shared" si="27"/>
        <v>0</v>
      </c>
      <c r="AE32" s="83"/>
      <c r="AF32" s="83"/>
      <c r="AG32" s="132">
        <f t="shared" si="24"/>
        <v>0</v>
      </c>
      <c r="AH32" s="83"/>
      <c r="AI32" s="83"/>
      <c r="AJ32" s="132">
        <f t="shared" si="28"/>
        <v>0</v>
      </c>
      <c r="AK32" s="132">
        <v>20000</v>
      </c>
      <c r="AL32" s="133">
        <f t="shared" si="29"/>
        <v>20000</v>
      </c>
      <c r="AM32" s="50">
        <f t="shared" si="33"/>
        <v>20000</v>
      </c>
      <c r="AN32" s="51">
        <v>20000</v>
      </c>
      <c r="AO32" s="51" t="s">
        <v>126</v>
      </c>
      <c r="AP32" s="51"/>
      <c r="AQ32" s="51"/>
      <c r="AR32" s="84">
        <f t="shared" si="32"/>
        <v>0</v>
      </c>
      <c r="AS32" s="52"/>
      <c r="AT32" s="51">
        <v>6000</v>
      </c>
      <c r="AU32" s="51">
        <v>7000</v>
      </c>
      <c r="AV32" s="51">
        <v>7000</v>
      </c>
    </row>
    <row r="33" spans="1:48" s="27" customFormat="1" ht="59.25" customHeight="1" x14ac:dyDescent="0.25">
      <c r="A33" s="158" t="s">
        <v>85</v>
      </c>
      <c r="B33" s="161" t="s">
        <v>123</v>
      </c>
      <c r="C33" s="148" t="s">
        <v>74</v>
      </c>
      <c r="D33" s="148" t="s">
        <v>175</v>
      </c>
      <c r="E33" s="149"/>
      <c r="F33" s="139"/>
      <c r="G33" s="115"/>
      <c r="H33" s="24"/>
      <c r="I33" s="24"/>
      <c r="J33" s="130">
        <f t="shared" ref="J33:J34" si="34">G33*H33*I33</f>
        <v>0</v>
      </c>
      <c r="K33" s="25"/>
      <c r="L33" s="26"/>
      <c r="M33" s="24"/>
      <c r="N33" s="24"/>
      <c r="O33" s="24"/>
      <c r="P33" s="24"/>
      <c r="Q33" s="24"/>
      <c r="R33" s="131">
        <f t="shared" si="30"/>
        <v>0</v>
      </c>
      <c r="S33" s="83"/>
      <c r="T33" s="83"/>
      <c r="U33" s="132">
        <f t="shared" ref="U33:U34" si="35">S33*T33</f>
        <v>0</v>
      </c>
      <c r="V33" s="83"/>
      <c r="W33" s="83"/>
      <c r="X33" s="132">
        <f t="shared" ref="X33:X34" si="36">V33*W33</f>
        <v>0</v>
      </c>
      <c r="Y33" s="83"/>
      <c r="Z33" s="83"/>
      <c r="AA33" s="132">
        <f t="shared" ref="AA33:AA34" si="37">Y33*Z33</f>
        <v>0</v>
      </c>
      <c r="AB33" s="83"/>
      <c r="AC33" s="83"/>
      <c r="AD33" s="132">
        <f t="shared" ref="AD33:AD34" si="38">AB33*AC33</f>
        <v>0</v>
      </c>
      <c r="AE33" s="83"/>
      <c r="AF33" s="83"/>
      <c r="AG33" s="132">
        <f t="shared" ref="AG33:AG34" si="39">AE33*AF33</f>
        <v>0</v>
      </c>
      <c r="AH33" s="83"/>
      <c r="AI33" s="83"/>
      <c r="AJ33" s="132">
        <f t="shared" ref="AJ33:AJ34" si="40">AH33+AI33</f>
        <v>0</v>
      </c>
      <c r="AK33" s="132">
        <v>11000000</v>
      </c>
      <c r="AL33" s="133">
        <f t="shared" ref="AL33:AL34" si="41">AJ33+AG33+AD33+AA33+X33+U33+R33+J33+AK33</f>
        <v>11000000</v>
      </c>
      <c r="AM33" s="50">
        <f>AL33</f>
        <v>11000000</v>
      </c>
      <c r="AN33" s="51">
        <v>11000000</v>
      </c>
      <c r="AO33" s="51" t="s">
        <v>152</v>
      </c>
      <c r="AP33" s="51"/>
      <c r="AQ33" s="51"/>
      <c r="AR33" s="84">
        <f t="shared" ref="AR33:AR34" si="42">AM33-AN33-AP33</f>
        <v>0</v>
      </c>
      <c r="AS33" s="52"/>
      <c r="AT33" s="51">
        <v>5000000</v>
      </c>
      <c r="AU33" s="51">
        <v>4000000</v>
      </c>
      <c r="AV33" s="51">
        <v>2000000</v>
      </c>
    </row>
    <row r="34" spans="1:48" s="27" customFormat="1" ht="51" x14ac:dyDescent="0.25">
      <c r="A34" s="160"/>
      <c r="B34" s="163"/>
      <c r="C34" s="148" t="s">
        <v>116</v>
      </c>
      <c r="D34" s="148" t="s">
        <v>176</v>
      </c>
      <c r="E34" s="149"/>
      <c r="F34" s="139"/>
      <c r="G34" s="115"/>
      <c r="H34" s="24"/>
      <c r="I34" s="24"/>
      <c r="J34" s="130">
        <f t="shared" si="34"/>
        <v>0</v>
      </c>
      <c r="K34" s="25"/>
      <c r="L34" s="26"/>
      <c r="M34" s="24"/>
      <c r="N34" s="24"/>
      <c r="O34" s="24"/>
      <c r="P34" s="24"/>
      <c r="Q34" s="24"/>
      <c r="R34" s="131">
        <f t="shared" ref="R34:R40" si="43">(K34*L34*M34*N34)+(K34*L34*P34)+(K34*L34*M34*O34)+(K34*L34*Q34)</f>
        <v>0</v>
      </c>
      <c r="S34" s="83"/>
      <c r="T34" s="83"/>
      <c r="U34" s="132">
        <f t="shared" si="35"/>
        <v>0</v>
      </c>
      <c r="V34" s="83"/>
      <c r="W34" s="83"/>
      <c r="X34" s="132">
        <f t="shared" si="36"/>
        <v>0</v>
      </c>
      <c r="Y34" s="83"/>
      <c r="Z34" s="83"/>
      <c r="AA34" s="132">
        <f t="shared" si="37"/>
        <v>0</v>
      </c>
      <c r="AB34" s="83"/>
      <c r="AC34" s="83"/>
      <c r="AD34" s="132">
        <f t="shared" si="38"/>
        <v>0</v>
      </c>
      <c r="AE34" s="83"/>
      <c r="AF34" s="83"/>
      <c r="AG34" s="132">
        <f t="shared" si="39"/>
        <v>0</v>
      </c>
      <c r="AH34" s="83"/>
      <c r="AI34" s="83"/>
      <c r="AJ34" s="132">
        <f t="shared" si="40"/>
        <v>0</v>
      </c>
      <c r="AK34" s="132">
        <v>2605000</v>
      </c>
      <c r="AL34" s="133">
        <f t="shared" si="41"/>
        <v>2605000</v>
      </c>
      <c r="AM34" s="50">
        <f t="shared" ref="AM34" si="44">AL34</f>
        <v>2605000</v>
      </c>
      <c r="AN34" s="51">
        <v>2605000</v>
      </c>
      <c r="AO34" s="51" t="s">
        <v>153</v>
      </c>
      <c r="AP34" s="51"/>
      <c r="AQ34" s="51"/>
      <c r="AR34" s="84">
        <f t="shared" si="42"/>
        <v>0</v>
      </c>
      <c r="AS34" s="52"/>
      <c r="AT34" s="51">
        <v>105000</v>
      </c>
      <c r="AU34" s="51"/>
      <c r="AV34" s="51">
        <v>2500000</v>
      </c>
    </row>
    <row r="35" spans="1:48" s="27" customFormat="1" ht="27.95" customHeight="1" x14ac:dyDescent="0.25">
      <c r="A35" s="100" t="s">
        <v>88</v>
      </c>
      <c r="B35" s="198" t="s">
        <v>95</v>
      </c>
      <c r="C35" s="179"/>
      <c r="D35" s="179"/>
      <c r="E35" s="179"/>
      <c r="F35" s="180"/>
      <c r="G35" s="81">
        <f>SUM(G36:G42)</f>
        <v>0</v>
      </c>
      <c r="H35" s="81">
        <f t="shared" ref="H35:AV35" si="45">SUM(H36:H42)</f>
        <v>0</v>
      </c>
      <c r="I35" s="81">
        <f t="shared" si="45"/>
        <v>0</v>
      </c>
      <c r="J35" s="81">
        <f t="shared" si="45"/>
        <v>0</v>
      </c>
      <c r="K35" s="81">
        <f t="shared" si="45"/>
        <v>0</v>
      </c>
      <c r="L35" s="81">
        <f t="shared" si="45"/>
        <v>0</v>
      </c>
      <c r="M35" s="81">
        <f t="shared" si="45"/>
        <v>0</v>
      </c>
      <c r="N35" s="81">
        <f t="shared" si="45"/>
        <v>0</v>
      </c>
      <c r="O35" s="81">
        <f t="shared" si="45"/>
        <v>0</v>
      </c>
      <c r="P35" s="81">
        <f t="shared" si="45"/>
        <v>0</v>
      </c>
      <c r="Q35" s="81">
        <f t="shared" si="45"/>
        <v>0</v>
      </c>
      <c r="R35" s="81">
        <f t="shared" si="45"/>
        <v>0</v>
      </c>
      <c r="S35" s="81">
        <f t="shared" si="45"/>
        <v>0</v>
      </c>
      <c r="T35" s="81">
        <f t="shared" si="45"/>
        <v>0</v>
      </c>
      <c r="U35" s="81">
        <f t="shared" si="45"/>
        <v>0</v>
      </c>
      <c r="V35" s="81">
        <f t="shared" si="45"/>
        <v>100</v>
      </c>
      <c r="W35" s="81">
        <f t="shared" si="45"/>
        <v>9000</v>
      </c>
      <c r="X35" s="81">
        <f t="shared" si="45"/>
        <v>300000</v>
      </c>
      <c r="Y35" s="81">
        <f t="shared" si="45"/>
        <v>0</v>
      </c>
      <c r="Z35" s="81">
        <f t="shared" si="45"/>
        <v>0</v>
      </c>
      <c r="AA35" s="81">
        <f t="shared" si="45"/>
        <v>0</v>
      </c>
      <c r="AB35" s="81">
        <f t="shared" si="45"/>
        <v>0</v>
      </c>
      <c r="AC35" s="81">
        <f t="shared" si="45"/>
        <v>0</v>
      </c>
      <c r="AD35" s="81">
        <f t="shared" si="45"/>
        <v>0</v>
      </c>
      <c r="AE35" s="81">
        <f t="shared" si="45"/>
        <v>0</v>
      </c>
      <c r="AF35" s="81">
        <f t="shared" si="45"/>
        <v>0</v>
      </c>
      <c r="AG35" s="81">
        <f t="shared" si="45"/>
        <v>0</v>
      </c>
      <c r="AH35" s="81">
        <f t="shared" si="45"/>
        <v>0</v>
      </c>
      <c r="AI35" s="81">
        <f t="shared" si="45"/>
        <v>2921858.02575</v>
      </c>
      <c r="AJ35" s="81">
        <f t="shared" si="45"/>
        <v>2921858.02575</v>
      </c>
      <c r="AK35" s="81">
        <f t="shared" si="45"/>
        <v>220093</v>
      </c>
      <c r="AL35" s="81">
        <f t="shared" si="45"/>
        <v>3441951.02575</v>
      </c>
      <c r="AM35" s="81">
        <f t="shared" si="45"/>
        <v>3441951.02575</v>
      </c>
      <c r="AN35" s="81">
        <f t="shared" si="45"/>
        <v>2093</v>
      </c>
      <c r="AO35" s="81"/>
      <c r="AP35" s="81">
        <f t="shared" si="45"/>
        <v>3239858.02575</v>
      </c>
      <c r="AQ35" s="81"/>
      <c r="AR35" s="81">
        <f t="shared" si="45"/>
        <v>200000</v>
      </c>
      <c r="AS35" s="81"/>
      <c r="AT35" s="81">
        <f t="shared" si="45"/>
        <v>667363.87144600006</v>
      </c>
      <c r="AU35" s="81">
        <f t="shared" si="45"/>
        <v>61000</v>
      </c>
      <c r="AV35" s="81">
        <f t="shared" si="45"/>
        <v>2513587.1494479999</v>
      </c>
    </row>
    <row r="36" spans="1:48" s="27" customFormat="1" ht="54" x14ac:dyDescent="0.25">
      <c r="A36" s="146" t="s">
        <v>89</v>
      </c>
      <c r="B36" s="128" t="s">
        <v>97</v>
      </c>
      <c r="C36" s="128" t="s">
        <v>189</v>
      </c>
      <c r="D36" s="128" t="s">
        <v>135</v>
      </c>
      <c r="E36" s="135"/>
      <c r="F36" s="139"/>
      <c r="G36" s="23"/>
      <c r="H36" s="24"/>
      <c r="I36" s="24"/>
      <c r="J36" s="130">
        <f t="shared" si="1"/>
        <v>0</v>
      </c>
      <c r="K36" s="25"/>
      <c r="L36" s="26"/>
      <c r="M36" s="24"/>
      <c r="N36" s="24"/>
      <c r="O36" s="24"/>
      <c r="P36" s="24"/>
      <c r="Q36" s="24"/>
      <c r="R36" s="131">
        <f t="shared" si="43"/>
        <v>0</v>
      </c>
      <c r="S36" s="42"/>
      <c r="T36" s="42"/>
      <c r="U36" s="132">
        <f t="shared" ref="U36:U42" si="46">S36*T36</f>
        <v>0</v>
      </c>
      <c r="V36" s="42"/>
      <c r="W36" s="42"/>
      <c r="X36" s="132">
        <f t="shared" si="15"/>
        <v>0</v>
      </c>
      <c r="Y36" s="42"/>
      <c r="Z36" s="42"/>
      <c r="AA36" s="132">
        <f t="shared" si="26"/>
        <v>0</v>
      </c>
      <c r="AB36" s="42"/>
      <c r="AC36" s="42"/>
      <c r="AD36" s="132">
        <f t="shared" si="27"/>
        <v>0</v>
      </c>
      <c r="AE36" s="42"/>
      <c r="AF36" s="42"/>
      <c r="AG36" s="132">
        <f>AE36*AF36</f>
        <v>0</v>
      </c>
      <c r="AH36" s="42"/>
      <c r="AI36" s="42">
        <v>2140196.0408939999</v>
      </c>
      <c r="AJ36" s="132">
        <f t="shared" si="28"/>
        <v>2140196.0408939999</v>
      </c>
      <c r="AK36" s="96"/>
      <c r="AL36" s="133">
        <f t="shared" si="29"/>
        <v>2140196.0408939999</v>
      </c>
      <c r="AM36" s="86">
        <f t="shared" ref="AM36:AM42" si="47">AL36</f>
        <v>2140196.0408939999</v>
      </c>
      <c r="AN36" s="86">
        <v>0</v>
      </c>
      <c r="AO36" s="87"/>
      <c r="AP36" s="86">
        <v>2140196.0408939999</v>
      </c>
      <c r="AQ36" s="87" t="s">
        <v>106</v>
      </c>
      <c r="AR36" s="102">
        <f>AM36-AN36-AP36</f>
        <v>0</v>
      </c>
      <c r="AS36" s="52"/>
      <c r="AT36" s="86">
        <v>356608.89144600002</v>
      </c>
      <c r="AU36" s="86">
        <v>0</v>
      </c>
      <c r="AV36" s="86">
        <v>1783587.1494479999</v>
      </c>
    </row>
    <row r="37" spans="1:48" s="27" customFormat="1" ht="67.5" x14ac:dyDescent="0.25">
      <c r="A37" s="146" t="s">
        <v>132</v>
      </c>
      <c r="B37" s="128" t="s">
        <v>99</v>
      </c>
      <c r="C37" s="128" t="s">
        <v>189</v>
      </c>
      <c r="D37" s="128" t="s">
        <v>100</v>
      </c>
      <c r="E37" s="135"/>
      <c r="F37" s="139"/>
      <c r="G37" s="23"/>
      <c r="H37" s="24"/>
      <c r="I37" s="24"/>
      <c r="J37" s="130">
        <f>G37*H37*I37</f>
        <v>0</v>
      </c>
      <c r="K37" s="25"/>
      <c r="L37" s="26"/>
      <c r="M37" s="24"/>
      <c r="N37" s="24"/>
      <c r="O37" s="24"/>
      <c r="P37" s="24"/>
      <c r="Q37" s="24"/>
      <c r="R37" s="131">
        <f t="shared" si="43"/>
        <v>0</v>
      </c>
      <c r="S37" s="42"/>
      <c r="T37" s="42"/>
      <c r="U37" s="132">
        <f t="shared" si="46"/>
        <v>0</v>
      </c>
      <c r="V37" s="42"/>
      <c r="W37" s="42"/>
      <c r="X37" s="132">
        <f t="shared" si="15"/>
        <v>0</v>
      </c>
      <c r="Y37" s="42"/>
      <c r="Z37" s="42"/>
      <c r="AA37" s="132">
        <f t="shared" si="26"/>
        <v>0</v>
      </c>
      <c r="AB37" s="42"/>
      <c r="AC37" s="42"/>
      <c r="AD37" s="132">
        <f t="shared" si="27"/>
        <v>0</v>
      </c>
      <c r="AE37" s="42"/>
      <c r="AF37" s="42"/>
      <c r="AG37" s="132">
        <f t="shared" si="24"/>
        <v>0</v>
      </c>
      <c r="AH37" s="42"/>
      <c r="AI37" s="42">
        <v>781661.98485600005</v>
      </c>
      <c r="AJ37" s="132">
        <f t="shared" si="28"/>
        <v>781661.98485600005</v>
      </c>
      <c r="AK37" s="96"/>
      <c r="AL37" s="133">
        <f t="shared" si="29"/>
        <v>781661.98485600005</v>
      </c>
      <c r="AM37" s="86">
        <f t="shared" si="47"/>
        <v>781661.98485600005</v>
      </c>
      <c r="AN37" s="51"/>
      <c r="AO37" s="51"/>
      <c r="AP37" s="86">
        <v>781661.98485600005</v>
      </c>
      <c r="AQ37" s="87" t="s">
        <v>106</v>
      </c>
      <c r="AR37" s="102">
        <f t="shared" ref="AR37:AR42" si="48">AM37-AN37-AP37</f>
        <v>0</v>
      </c>
      <c r="AS37" s="52"/>
      <c r="AT37" s="86">
        <v>151661.98000000001</v>
      </c>
      <c r="AU37" s="86">
        <v>0</v>
      </c>
      <c r="AV37" s="86">
        <v>630000</v>
      </c>
    </row>
    <row r="38" spans="1:48" s="27" customFormat="1" ht="40.5" x14ac:dyDescent="0.25">
      <c r="A38" s="146" t="s">
        <v>90</v>
      </c>
      <c r="B38" s="128" t="s">
        <v>137</v>
      </c>
      <c r="C38" s="128" t="s">
        <v>189</v>
      </c>
      <c r="D38" s="128" t="s">
        <v>177</v>
      </c>
      <c r="E38" s="135"/>
      <c r="F38" s="139"/>
      <c r="G38" s="23"/>
      <c r="H38" s="24"/>
      <c r="I38" s="24"/>
      <c r="J38" s="130">
        <f t="shared" si="1"/>
        <v>0</v>
      </c>
      <c r="K38" s="25"/>
      <c r="L38" s="26"/>
      <c r="M38" s="24"/>
      <c r="N38" s="24"/>
      <c r="O38" s="24"/>
      <c r="P38" s="24"/>
      <c r="Q38" s="24"/>
      <c r="R38" s="131">
        <f t="shared" si="43"/>
        <v>0</v>
      </c>
      <c r="S38" s="42"/>
      <c r="T38" s="42"/>
      <c r="U38" s="132">
        <f t="shared" si="46"/>
        <v>0</v>
      </c>
      <c r="V38" s="42">
        <v>20</v>
      </c>
      <c r="W38" s="42">
        <v>3000</v>
      </c>
      <c r="X38" s="132">
        <f t="shared" si="15"/>
        <v>60000</v>
      </c>
      <c r="Y38" s="42"/>
      <c r="Z38" s="42"/>
      <c r="AA38" s="132">
        <f t="shared" si="26"/>
        <v>0</v>
      </c>
      <c r="AB38" s="42"/>
      <c r="AC38" s="42"/>
      <c r="AD38" s="132">
        <f t="shared" si="27"/>
        <v>0</v>
      </c>
      <c r="AE38" s="42"/>
      <c r="AF38" s="42"/>
      <c r="AG38" s="132">
        <f t="shared" si="24"/>
        <v>0</v>
      </c>
      <c r="AH38" s="42"/>
      <c r="AI38" s="42"/>
      <c r="AJ38" s="132">
        <f t="shared" si="28"/>
        <v>0</v>
      </c>
      <c r="AK38" s="96">
        <v>40000</v>
      </c>
      <c r="AL38" s="133">
        <f>AJ38+AG38+AD38+AA38+X38+U38+R38+J38+AK38</f>
        <v>100000</v>
      </c>
      <c r="AM38" s="86">
        <f t="shared" si="47"/>
        <v>100000</v>
      </c>
      <c r="AN38" s="51"/>
      <c r="AO38" s="51"/>
      <c r="AP38" s="86">
        <v>100000</v>
      </c>
      <c r="AQ38" s="93" t="s">
        <v>107</v>
      </c>
      <c r="AR38" s="103">
        <f t="shared" si="48"/>
        <v>0</v>
      </c>
      <c r="AS38" s="52"/>
      <c r="AT38" s="86">
        <v>0</v>
      </c>
      <c r="AU38" s="86">
        <v>0</v>
      </c>
      <c r="AV38" s="86">
        <v>100000</v>
      </c>
    </row>
    <row r="39" spans="1:48" s="114" customFormat="1" ht="52.5" customHeight="1" x14ac:dyDescent="0.25">
      <c r="A39" s="146" t="s">
        <v>91</v>
      </c>
      <c r="B39" s="128" t="s">
        <v>138</v>
      </c>
      <c r="C39" s="128" t="s">
        <v>189</v>
      </c>
      <c r="D39" s="128" t="s">
        <v>139</v>
      </c>
      <c r="E39" s="150"/>
      <c r="F39" s="151"/>
      <c r="G39" s="105"/>
      <c r="H39" s="106"/>
      <c r="I39" s="106"/>
      <c r="J39" s="152">
        <f t="shared" si="1"/>
        <v>0</v>
      </c>
      <c r="K39" s="107"/>
      <c r="L39" s="108"/>
      <c r="M39" s="106"/>
      <c r="N39" s="106"/>
      <c r="O39" s="106"/>
      <c r="P39" s="106"/>
      <c r="Q39" s="106"/>
      <c r="R39" s="131"/>
      <c r="S39" s="109"/>
      <c r="T39" s="109"/>
      <c r="U39" s="153">
        <f t="shared" si="46"/>
        <v>0</v>
      </c>
      <c r="V39" s="109">
        <v>30</v>
      </c>
      <c r="W39" s="109">
        <v>3000</v>
      </c>
      <c r="X39" s="153">
        <f t="shared" si="15"/>
        <v>90000</v>
      </c>
      <c r="Y39" s="109"/>
      <c r="Z39" s="109"/>
      <c r="AA39" s="153">
        <f t="shared" si="26"/>
        <v>0</v>
      </c>
      <c r="AB39" s="109"/>
      <c r="AC39" s="109"/>
      <c r="AD39" s="153">
        <f t="shared" si="27"/>
        <v>0</v>
      </c>
      <c r="AE39" s="109"/>
      <c r="AF39" s="109"/>
      <c r="AG39" s="153">
        <f t="shared" si="24"/>
        <v>0</v>
      </c>
      <c r="AH39" s="109"/>
      <c r="AI39" s="109"/>
      <c r="AJ39" s="153">
        <f t="shared" si="28"/>
        <v>0</v>
      </c>
      <c r="AK39" s="154">
        <v>110000</v>
      </c>
      <c r="AL39" s="133">
        <f t="shared" si="29"/>
        <v>200000</v>
      </c>
      <c r="AM39" s="110">
        <f t="shared" si="47"/>
        <v>200000</v>
      </c>
      <c r="AN39" s="111"/>
      <c r="AO39" s="111"/>
      <c r="AP39" s="110"/>
      <c r="AQ39" s="112"/>
      <c r="AR39" s="113">
        <f t="shared" si="48"/>
        <v>200000</v>
      </c>
      <c r="AS39" s="88"/>
      <c r="AT39" s="110">
        <v>0</v>
      </c>
      <c r="AU39" s="110">
        <v>0</v>
      </c>
      <c r="AV39" s="110">
        <v>0</v>
      </c>
    </row>
    <row r="40" spans="1:48" s="27" customFormat="1" ht="40.5" x14ac:dyDescent="0.25">
      <c r="A40" s="146" t="s">
        <v>133</v>
      </c>
      <c r="B40" s="128" t="s">
        <v>104</v>
      </c>
      <c r="C40" s="128" t="s">
        <v>189</v>
      </c>
      <c r="D40" s="128" t="s">
        <v>178</v>
      </c>
      <c r="E40" s="135"/>
      <c r="F40" s="139"/>
      <c r="G40" s="23"/>
      <c r="H40" s="24"/>
      <c r="I40" s="24"/>
      <c r="J40" s="130">
        <f t="shared" si="1"/>
        <v>0</v>
      </c>
      <c r="K40" s="25"/>
      <c r="L40" s="26"/>
      <c r="M40" s="24"/>
      <c r="N40" s="24"/>
      <c r="O40" s="24"/>
      <c r="P40" s="24"/>
      <c r="Q40" s="24"/>
      <c r="R40" s="131">
        <f t="shared" si="43"/>
        <v>0</v>
      </c>
      <c r="S40" s="42"/>
      <c r="T40" s="42"/>
      <c r="U40" s="132">
        <f t="shared" si="46"/>
        <v>0</v>
      </c>
      <c r="V40" s="42"/>
      <c r="W40" s="42"/>
      <c r="X40" s="132">
        <f t="shared" si="15"/>
        <v>0</v>
      </c>
      <c r="Y40" s="42"/>
      <c r="Z40" s="42"/>
      <c r="AA40" s="132">
        <f t="shared" si="26"/>
        <v>0</v>
      </c>
      <c r="AB40" s="42"/>
      <c r="AC40" s="42"/>
      <c r="AD40" s="132">
        <f t="shared" si="27"/>
        <v>0</v>
      </c>
      <c r="AE40" s="42"/>
      <c r="AF40" s="42"/>
      <c r="AG40" s="132">
        <f t="shared" si="24"/>
        <v>0</v>
      </c>
      <c r="AH40" s="42"/>
      <c r="AI40" s="42"/>
      <c r="AJ40" s="132">
        <f t="shared" si="28"/>
        <v>0</v>
      </c>
      <c r="AK40" s="96">
        <v>2093</v>
      </c>
      <c r="AL40" s="133">
        <f t="shared" si="29"/>
        <v>2093</v>
      </c>
      <c r="AM40" s="86">
        <f t="shared" si="47"/>
        <v>2093</v>
      </c>
      <c r="AN40" s="86">
        <v>2093</v>
      </c>
      <c r="AO40" s="93" t="s">
        <v>108</v>
      </c>
      <c r="AP40" s="87"/>
      <c r="AQ40" s="87"/>
      <c r="AR40" s="102">
        <f t="shared" si="48"/>
        <v>0</v>
      </c>
      <c r="AS40" s="88"/>
      <c r="AT40" s="86">
        <v>2093</v>
      </c>
      <c r="AU40" s="86">
        <v>0</v>
      </c>
      <c r="AV40" s="86">
        <v>0</v>
      </c>
    </row>
    <row r="41" spans="1:48" s="27" customFormat="1" ht="67.5" x14ac:dyDescent="0.25">
      <c r="A41" s="146" t="s">
        <v>134</v>
      </c>
      <c r="B41" s="128" t="s">
        <v>164</v>
      </c>
      <c r="C41" s="128" t="s">
        <v>190</v>
      </c>
      <c r="D41" s="128" t="s">
        <v>162</v>
      </c>
      <c r="E41" s="135"/>
      <c r="F41" s="139"/>
      <c r="G41" s="23"/>
      <c r="H41" s="24"/>
      <c r="I41" s="24"/>
      <c r="J41" s="130">
        <f>G41*H41*I41</f>
        <v>0</v>
      </c>
      <c r="K41" s="25"/>
      <c r="L41" s="26"/>
      <c r="M41" s="24"/>
      <c r="N41" s="24"/>
      <c r="O41" s="24"/>
      <c r="P41" s="24"/>
      <c r="Q41" s="24"/>
      <c r="R41" s="131">
        <f>(K41*L41*M41*N41)+(K41*L41*P41)+(K41*L41*M41*O41)+(K41*L41*Q41)</f>
        <v>0</v>
      </c>
      <c r="S41" s="42"/>
      <c r="T41" s="42"/>
      <c r="U41" s="132">
        <f>S41*T41</f>
        <v>0</v>
      </c>
      <c r="V41" s="42">
        <v>50</v>
      </c>
      <c r="W41" s="42">
        <v>3000</v>
      </c>
      <c r="X41" s="132">
        <f>V41*W41</f>
        <v>150000</v>
      </c>
      <c r="Y41" s="42"/>
      <c r="Z41" s="42"/>
      <c r="AA41" s="132">
        <f>Y41*Z41</f>
        <v>0</v>
      </c>
      <c r="AB41" s="42"/>
      <c r="AC41" s="42"/>
      <c r="AD41" s="132">
        <f>AB41*AC41</f>
        <v>0</v>
      </c>
      <c r="AE41" s="42"/>
      <c r="AF41" s="42"/>
      <c r="AG41" s="132">
        <f>AE41*AF41</f>
        <v>0</v>
      </c>
      <c r="AH41" s="42"/>
      <c r="AI41" s="42"/>
      <c r="AJ41" s="132">
        <f>AH41+AI41</f>
        <v>0</v>
      </c>
      <c r="AK41" s="96">
        <v>58000</v>
      </c>
      <c r="AL41" s="133">
        <f>AJ41+AG41+AD41+AA41+X41+U41+R41+J41+AK41</f>
        <v>208000</v>
      </c>
      <c r="AM41" s="86">
        <f>AL41</f>
        <v>208000</v>
      </c>
      <c r="AN41" s="51"/>
      <c r="AO41" s="51"/>
      <c r="AP41" s="51">
        <v>208000</v>
      </c>
      <c r="AQ41" s="117" t="s">
        <v>107</v>
      </c>
      <c r="AR41" s="102">
        <f>AM41-AN41-AP41</f>
        <v>0</v>
      </c>
      <c r="AS41" s="52"/>
      <c r="AT41" s="86">
        <v>150000</v>
      </c>
      <c r="AU41" s="86">
        <v>58000</v>
      </c>
      <c r="AV41" s="51"/>
    </row>
    <row r="42" spans="1:48" s="27" customFormat="1" ht="67.5" x14ac:dyDescent="0.25">
      <c r="A42" s="146" t="s">
        <v>144</v>
      </c>
      <c r="B42" s="128" t="s">
        <v>140</v>
      </c>
      <c r="C42" s="128" t="s">
        <v>192</v>
      </c>
      <c r="D42" s="128" t="s">
        <v>163</v>
      </c>
      <c r="E42" s="135"/>
      <c r="F42" s="139"/>
      <c r="G42" s="23"/>
      <c r="H42" s="24"/>
      <c r="I42" s="24"/>
      <c r="J42" s="130">
        <f t="shared" si="1"/>
        <v>0</v>
      </c>
      <c r="K42" s="25"/>
      <c r="L42" s="26"/>
      <c r="M42" s="24"/>
      <c r="N42" s="24"/>
      <c r="O42" s="24"/>
      <c r="P42" s="24"/>
      <c r="Q42" s="24"/>
      <c r="R42" s="131">
        <f>(K42*L42*M42*N42)+(K42*L42*P42)+(K42*L42*M42*O42)+(K42*L42*Q42)</f>
        <v>0</v>
      </c>
      <c r="S42" s="42"/>
      <c r="T42" s="42"/>
      <c r="U42" s="132">
        <f t="shared" si="46"/>
        <v>0</v>
      </c>
      <c r="V42" s="42"/>
      <c r="W42" s="42"/>
      <c r="X42" s="132">
        <f t="shared" si="15"/>
        <v>0</v>
      </c>
      <c r="Y42" s="42"/>
      <c r="Z42" s="42"/>
      <c r="AA42" s="132">
        <f t="shared" si="26"/>
        <v>0</v>
      </c>
      <c r="AB42" s="42"/>
      <c r="AC42" s="42"/>
      <c r="AD42" s="132">
        <f t="shared" si="27"/>
        <v>0</v>
      </c>
      <c r="AE42" s="42"/>
      <c r="AF42" s="42"/>
      <c r="AG42" s="132">
        <f t="shared" si="24"/>
        <v>0</v>
      </c>
      <c r="AH42" s="42"/>
      <c r="AI42" s="42"/>
      <c r="AJ42" s="132">
        <f t="shared" si="28"/>
        <v>0</v>
      </c>
      <c r="AK42" s="96">
        <v>10000</v>
      </c>
      <c r="AL42" s="133">
        <f t="shared" si="29"/>
        <v>10000</v>
      </c>
      <c r="AM42" s="86">
        <f t="shared" si="47"/>
        <v>10000</v>
      </c>
      <c r="AN42" s="87"/>
      <c r="AO42" s="87"/>
      <c r="AP42" s="116">
        <v>10000</v>
      </c>
      <c r="AQ42" s="117" t="s">
        <v>107</v>
      </c>
      <c r="AR42" s="102">
        <f t="shared" si="48"/>
        <v>0</v>
      </c>
      <c r="AS42" s="88"/>
      <c r="AT42" s="87">
        <v>7000</v>
      </c>
      <c r="AU42" s="87">
        <v>3000</v>
      </c>
      <c r="AV42" s="87"/>
    </row>
    <row r="43" spans="1:48" s="27" customFormat="1" ht="13.5" x14ac:dyDescent="0.25">
      <c r="A43" s="100" t="s">
        <v>94</v>
      </c>
      <c r="B43" s="198" t="s">
        <v>102</v>
      </c>
      <c r="C43" s="179"/>
      <c r="D43" s="179"/>
      <c r="E43" s="179"/>
      <c r="F43" s="180"/>
      <c r="G43" s="81">
        <f>SUM(G44:G46)</f>
        <v>0</v>
      </c>
      <c r="H43" s="81">
        <f t="shared" ref="H43:AV43" si="49">SUM(H44:H46)</f>
        <v>0</v>
      </c>
      <c r="I43" s="81">
        <f t="shared" si="49"/>
        <v>0</v>
      </c>
      <c r="J43" s="81">
        <f t="shared" si="49"/>
        <v>0</v>
      </c>
      <c r="K43" s="81">
        <f t="shared" si="49"/>
        <v>11</v>
      </c>
      <c r="L43" s="81">
        <f t="shared" si="49"/>
        <v>11</v>
      </c>
      <c r="M43" s="81">
        <f t="shared" si="49"/>
        <v>350</v>
      </c>
      <c r="N43" s="81">
        <f t="shared" si="49"/>
        <v>0</v>
      </c>
      <c r="O43" s="81">
        <f t="shared" si="49"/>
        <v>0</v>
      </c>
      <c r="P43" s="81">
        <f t="shared" si="49"/>
        <v>4000</v>
      </c>
      <c r="Q43" s="81">
        <f t="shared" si="49"/>
        <v>0</v>
      </c>
      <c r="R43" s="81">
        <f t="shared" si="49"/>
        <v>22000</v>
      </c>
      <c r="S43" s="81">
        <f t="shared" si="49"/>
        <v>0</v>
      </c>
      <c r="T43" s="81">
        <f t="shared" si="49"/>
        <v>0</v>
      </c>
      <c r="U43" s="81">
        <f t="shared" si="49"/>
        <v>0</v>
      </c>
      <c r="V43" s="81">
        <f t="shared" si="49"/>
        <v>0</v>
      </c>
      <c r="W43" s="81">
        <f t="shared" si="49"/>
        <v>0</v>
      </c>
      <c r="X43" s="81">
        <f t="shared" si="49"/>
        <v>0</v>
      </c>
      <c r="Y43" s="81">
        <f t="shared" si="49"/>
        <v>0</v>
      </c>
      <c r="Z43" s="81">
        <f t="shared" si="49"/>
        <v>0</v>
      </c>
      <c r="AA43" s="81">
        <f t="shared" si="49"/>
        <v>0</v>
      </c>
      <c r="AB43" s="81">
        <f t="shared" si="49"/>
        <v>0</v>
      </c>
      <c r="AC43" s="81">
        <f t="shared" si="49"/>
        <v>0</v>
      </c>
      <c r="AD43" s="81">
        <f t="shared" si="49"/>
        <v>0</v>
      </c>
      <c r="AE43" s="81">
        <f t="shared" si="49"/>
        <v>1000</v>
      </c>
      <c r="AF43" s="81">
        <f t="shared" si="49"/>
        <v>10</v>
      </c>
      <c r="AG43" s="81">
        <f t="shared" si="49"/>
        <v>10000</v>
      </c>
      <c r="AH43" s="81">
        <f t="shared" si="49"/>
        <v>0</v>
      </c>
      <c r="AI43" s="81">
        <f t="shared" si="49"/>
        <v>0</v>
      </c>
      <c r="AJ43" s="81">
        <f t="shared" si="49"/>
        <v>0</v>
      </c>
      <c r="AK43" s="81">
        <f t="shared" si="49"/>
        <v>0</v>
      </c>
      <c r="AL43" s="81">
        <f t="shared" si="49"/>
        <v>32000</v>
      </c>
      <c r="AM43" s="81">
        <f t="shared" si="49"/>
        <v>32000</v>
      </c>
      <c r="AN43" s="81">
        <f t="shared" si="49"/>
        <v>27000</v>
      </c>
      <c r="AO43" s="81"/>
      <c r="AP43" s="81">
        <f t="shared" si="49"/>
        <v>5000</v>
      </c>
      <c r="AQ43" s="81"/>
      <c r="AR43" s="81">
        <f t="shared" si="49"/>
        <v>0</v>
      </c>
      <c r="AS43" s="81"/>
      <c r="AT43" s="81">
        <f t="shared" si="49"/>
        <v>13000</v>
      </c>
      <c r="AU43" s="81">
        <f t="shared" si="49"/>
        <v>13000</v>
      </c>
      <c r="AV43" s="81">
        <f t="shared" si="49"/>
        <v>6000</v>
      </c>
    </row>
    <row r="44" spans="1:48" s="27" customFormat="1" ht="67.5" x14ac:dyDescent="0.25">
      <c r="A44" s="146" t="s">
        <v>96</v>
      </c>
      <c r="B44" s="128" t="s">
        <v>109</v>
      </c>
      <c r="C44" s="128" t="s">
        <v>191</v>
      </c>
      <c r="D44" s="128" t="s">
        <v>141</v>
      </c>
      <c r="E44" s="135"/>
      <c r="F44" s="139"/>
      <c r="G44" s="23"/>
      <c r="H44" s="24"/>
      <c r="I44" s="24"/>
      <c r="J44" s="89">
        <f t="shared" si="1"/>
        <v>0</v>
      </c>
      <c r="K44" s="89">
        <v>6</v>
      </c>
      <c r="L44" s="90">
        <v>6</v>
      </c>
      <c r="M44" s="91">
        <v>200</v>
      </c>
      <c r="N44" s="91"/>
      <c r="O44" s="91"/>
      <c r="P44" s="95">
        <v>2000</v>
      </c>
      <c r="Q44" s="91"/>
      <c r="R44" s="155">
        <v>12000</v>
      </c>
      <c r="S44" s="42"/>
      <c r="T44" s="42"/>
      <c r="U44" s="132">
        <f t="shared" ref="U44:U46" si="50">S44*T44</f>
        <v>0</v>
      </c>
      <c r="V44" s="42"/>
      <c r="W44" s="42"/>
      <c r="X44" s="132">
        <f t="shared" si="15"/>
        <v>0</v>
      </c>
      <c r="Y44" s="42"/>
      <c r="Z44" s="42"/>
      <c r="AA44" s="132">
        <f t="shared" si="26"/>
        <v>0</v>
      </c>
      <c r="AB44" s="42"/>
      <c r="AC44" s="42"/>
      <c r="AD44" s="132">
        <f t="shared" si="27"/>
        <v>0</v>
      </c>
      <c r="AE44" s="42"/>
      <c r="AF44" s="42"/>
      <c r="AG44" s="132">
        <f t="shared" si="24"/>
        <v>0</v>
      </c>
      <c r="AH44" s="42"/>
      <c r="AI44" s="42"/>
      <c r="AJ44" s="132">
        <f t="shared" si="28"/>
        <v>0</v>
      </c>
      <c r="AK44" s="96"/>
      <c r="AL44" s="133">
        <f t="shared" si="29"/>
        <v>12000</v>
      </c>
      <c r="AM44" s="86">
        <f>AL44</f>
        <v>12000</v>
      </c>
      <c r="AN44" s="86">
        <v>12000</v>
      </c>
      <c r="AO44" s="93" t="s">
        <v>142</v>
      </c>
      <c r="AP44" s="87"/>
      <c r="AQ44" s="87"/>
      <c r="AR44" s="102">
        <f>AM44-AN44-AP44</f>
        <v>0</v>
      </c>
      <c r="AS44" s="88"/>
      <c r="AT44" s="86">
        <v>4000</v>
      </c>
      <c r="AU44" s="86">
        <v>4000</v>
      </c>
      <c r="AV44" s="86">
        <v>4000</v>
      </c>
    </row>
    <row r="45" spans="1:48" s="27" customFormat="1" ht="40.5" x14ac:dyDescent="0.25">
      <c r="A45" s="146" t="s">
        <v>98</v>
      </c>
      <c r="B45" s="146" t="s">
        <v>110</v>
      </c>
      <c r="C45" s="128" t="s">
        <v>191</v>
      </c>
      <c r="D45" s="128" t="s">
        <v>143</v>
      </c>
      <c r="E45" s="135"/>
      <c r="F45" s="139"/>
      <c r="G45" s="23"/>
      <c r="H45" s="24"/>
      <c r="I45" s="24"/>
      <c r="J45" s="89">
        <f t="shared" si="1"/>
        <v>0</v>
      </c>
      <c r="K45" s="89"/>
      <c r="L45" s="90"/>
      <c r="M45" s="91"/>
      <c r="N45" s="91"/>
      <c r="O45" s="91"/>
      <c r="P45" s="95"/>
      <c r="Q45" s="91"/>
      <c r="R45" s="155"/>
      <c r="S45" s="42"/>
      <c r="T45" s="42"/>
      <c r="U45" s="132">
        <f t="shared" si="50"/>
        <v>0</v>
      </c>
      <c r="V45" s="42"/>
      <c r="W45" s="42"/>
      <c r="X45" s="132">
        <f t="shared" si="15"/>
        <v>0</v>
      </c>
      <c r="Y45" s="42"/>
      <c r="Z45" s="42"/>
      <c r="AA45" s="132">
        <f t="shared" si="26"/>
        <v>0</v>
      </c>
      <c r="AB45" s="42"/>
      <c r="AC45" s="42"/>
      <c r="AD45" s="132">
        <f t="shared" si="27"/>
        <v>0</v>
      </c>
      <c r="AE45" s="42">
        <v>1000</v>
      </c>
      <c r="AF45" s="42">
        <v>10</v>
      </c>
      <c r="AG45" s="132">
        <f t="shared" si="24"/>
        <v>10000</v>
      </c>
      <c r="AH45" s="42"/>
      <c r="AI45" s="42"/>
      <c r="AJ45" s="132">
        <f t="shared" si="28"/>
        <v>0</v>
      </c>
      <c r="AK45" s="96"/>
      <c r="AL45" s="133">
        <f t="shared" si="29"/>
        <v>10000</v>
      </c>
      <c r="AM45" s="86">
        <f>AL45</f>
        <v>10000</v>
      </c>
      <c r="AN45" s="86">
        <v>5000</v>
      </c>
      <c r="AO45" s="93" t="s">
        <v>142</v>
      </c>
      <c r="AP45" s="92">
        <v>5000</v>
      </c>
      <c r="AQ45" s="93" t="s">
        <v>111</v>
      </c>
      <c r="AR45" s="102">
        <f>AM45-AN45-AP45</f>
        <v>0</v>
      </c>
      <c r="AS45" s="88"/>
      <c r="AT45" s="86">
        <v>5000</v>
      </c>
      <c r="AU45" s="86">
        <v>5000</v>
      </c>
      <c r="AV45" s="86">
        <v>0</v>
      </c>
    </row>
    <row r="46" spans="1:48" s="27" customFormat="1" ht="58.5" customHeight="1" x14ac:dyDescent="0.25">
      <c r="A46" s="146" t="s">
        <v>101</v>
      </c>
      <c r="B46" s="146" t="s">
        <v>119</v>
      </c>
      <c r="C46" s="99" t="s">
        <v>191</v>
      </c>
      <c r="D46" s="128" t="s">
        <v>166</v>
      </c>
      <c r="E46" s="135"/>
      <c r="F46" s="139"/>
      <c r="G46" s="23"/>
      <c r="H46" s="24"/>
      <c r="I46" s="24"/>
      <c r="J46" s="89">
        <f t="shared" si="1"/>
        <v>0</v>
      </c>
      <c r="K46" s="89">
        <v>5</v>
      </c>
      <c r="L46" s="90">
        <v>5</v>
      </c>
      <c r="M46" s="91">
        <v>150</v>
      </c>
      <c r="N46" s="91"/>
      <c r="O46" s="91"/>
      <c r="P46" s="95">
        <v>2000</v>
      </c>
      <c r="Q46" s="91"/>
      <c r="R46" s="155">
        <v>10000</v>
      </c>
      <c r="S46" s="42"/>
      <c r="T46" s="42"/>
      <c r="U46" s="132">
        <f t="shared" si="50"/>
        <v>0</v>
      </c>
      <c r="V46" s="42"/>
      <c r="W46" s="42"/>
      <c r="X46" s="132">
        <f t="shared" si="15"/>
        <v>0</v>
      </c>
      <c r="Y46" s="42"/>
      <c r="Z46" s="42"/>
      <c r="AA46" s="132">
        <f t="shared" si="26"/>
        <v>0</v>
      </c>
      <c r="AB46" s="42"/>
      <c r="AC46" s="42"/>
      <c r="AD46" s="132">
        <f t="shared" si="27"/>
        <v>0</v>
      </c>
      <c r="AE46" s="42"/>
      <c r="AF46" s="42"/>
      <c r="AG46" s="132">
        <f t="shared" si="24"/>
        <v>0</v>
      </c>
      <c r="AH46" s="42"/>
      <c r="AI46" s="42"/>
      <c r="AJ46" s="132">
        <f t="shared" si="28"/>
        <v>0</v>
      </c>
      <c r="AK46" s="96"/>
      <c r="AL46" s="133">
        <f t="shared" si="29"/>
        <v>10000</v>
      </c>
      <c r="AM46" s="86">
        <f>AL46</f>
        <v>10000</v>
      </c>
      <c r="AN46" s="86">
        <v>10000</v>
      </c>
      <c r="AO46" s="93" t="s">
        <v>142</v>
      </c>
      <c r="AP46" s="87"/>
      <c r="AQ46" s="87"/>
      <c r="AR46" s="102">
        <f>AM46-AN46-AP46</f>
        <v>0</v>
      </c>
      <c r="AS46" s="88"/>
      <c r="AT46" s="86">
        <v>4000</v>
      </c>
      <c r="AU46" s="86">
        <v>4000</v>
      </c>
      <c r="AV46" s="86">
        <v>2000</v>
      </c>
    </row>
    <row r="47" spans="1:48" s="22" customFormat="1" ht="12.75" customHeight="1" x14ac:dyDescent="0.2">
      <c r="A47" s="183" t="s">
        <v>5</v>
      </c>
      <c r="B47" s="184"/>
      <c r="C47" s="184"/>
      <c r="D47" s="184"/>
      <c r="E47" s="184"/>
      <c r="F47" s="185"/>
      <c r="G47" s="156">
        <f t="shared" ref="G47:AU47" si="51">SUM(G7:G46)/2</f>
        <v>6</v>
      </c>
      <c r="H47" s="156">
        <f t="shared" si="51"/>
        <v>2000</v>
      </c>
      <c r="I47" s="156">
        <f t="shared" si="51"/>
        <v>12</v>
      </c>
      <c r="J47" s="156">
        <f t="shared" si="51"/>
        <v>144000</v>
      </c>
      <c r="K47" s="156">
        <f t="shared" si="51"/>
        <v>12</v>
      </c>
      <c r="L47" s="156">
        <f t="shared" si="51"/>
        <v>13</v>
      </c>
      <c r="M47" s="156">
        <f t="shared" si="51"/>
        <v>356</v>
      </c>
      <c r="N47" s="156">
        <f t="shared" si="51"/>
        <v>80</v>
      </c>
      <c r="O47" s="156">
        <f t="shared" si="51"/>
        <v>0</v>
      </c>
      <c r="P47" s="156">
        <f t="shared" si="51"/>
        <v>5500</v>
      </c>
      <c r="Q47" s="156">
        <f t="shared" si="51"/>
        <v>5000</v>
      </c>
      <c r="R47" s="156">
        <f t="shared" si="51"/>
        <v>35960</v>
      </c>
      <c r="S47" s="156">
        <f t="shared" si="51"/>
        <v>0</v>
      </c>
      <c r="T47" s="156">
        <f t="shared" si="51"/>
        <v>0</v>
      </c>
      <c r="U47" s="156">
        <f t="shared" si="51"/>
        <v>0</v>
      </c>
      <c r="V47" s="156">
        <f t="shared" si="51"/>
        <v>100</v>
      </c>
      <c r="W47" s="156">
        <f t="shared" si="51"/>
        <v>9000</v>
      </c>
      <c r="X47" s="156">
        <f t="shared" si="51"/>
        <v>300000</v>
      </c>
      <c r="Y47" s="156">
        <f t="shared" si="51"/>
        <v>1</v>
      </c>
      <c r="Z47" s="156">
        <f t="shared" si="51"/>
        <v>1500</v>
      </c>
      <c r="AA47" s="156">
        <f t="shared" si="51"/>
        <v>1500</v>
      </c>
      <c r="AB47" s="156">
        <f t="shared" si="51"/>
        <v>6</v>
      </c>
      <c r="AC47" s="156">
        <f t="shared" si="51"/>
        <v>2500</v>
      </c>
      <c r="AD47" s="156">
        <f t="shared" si="51"/>
        <v>15000</v>
      </c>
      <c r="AE47" s="156">
        <f t="shared" si="51"/>
        <v>1006</v>
      </c>
      <c r="AF47" s="156">
        <f t="shared" si="51"/>
        <v>30</v>
      </c>
      <c r="AG47" s="156">
        <f t="shared" si="51"/>
        <v>10120</v>
      </c>
      <c r="AH47" s="156">
        <f t="shared" si="51"/>
        <v>0</v>
      </c>
      <c r="AI47" s="156">
        <f t="shared" si="51"/>
        <v>2921858.02575</v>
      </c>
      <c r="AJ47" s="156">
        <f t="shared" si="51"/>
        <v>2921858.02575</v>
      </c>
      <c r="AK47" s="156">
        <f t="shared" si="51"/>
        <v>84950812</v>
      </c>
      <c r="AL47" s="156">
        <f t="shared" si="51"/>
        <v>88379250.025750011</v>
      </c>
      <c r="AM47" s="156">
        <f t="shared" si="51"/>
        <v>88379250.025750011</v>
      </c>
      <c r="AN47" s="156">
        <f t="shared" si="51"/>
        <v>82174393</v>
      </c>
      <c r="AO47" s="156"/>
      <c r="AP47" s="156">
        <f t="shared" si="51"/>
        <v>3304857.02575</v>
      </c>
      <c r="AQ47" s="156"/>
      <c r="AR47" s="156">
        <f t="shared" si="51"/>
        <v>2900000</v>
      </c>
      <c r="AS47" s="43"/>
      <c r="AT47" s="43">
        <f t="shared" si="51"/>
        <v>31902162.871445999</v>
      </c>
      <c r="AU47" s="43">
        <f t="shared" si="51"/>
        <v>25540000</v>
      </c>
      <c r="AV47" s="43">
        <f>SUM(AV7:AV46)/2</f>
        <v>28027087.149448</v>
      </c>
    </row>
    <row r="48" spans="1:48" s="14" customFormat="1" x14ac:dyDescent="0.25">
      <c r="A48" s="82"/>
      <c r="B48" s="9"/>
      <c r="C48" s="8"/>
      <c r="D48" s="10"/>
      <c r="E48" s="11"/>
      <c r="F48" s="119"/>
      <c r="G48" s="6"/>
      <c r="H48" s="12"/>
      <c r="I48" s="12"/>
      <c r="J48" s="2"/>
      <c r="K48" s="6"/>
      <c r="L48" s="13"/>
      <c r="M48" s="13"/>
      <c r="N48" s="13"/>
      <c r="O48" s="13"/>
      <c r="P48" s="13"/>
      <c r="Q48" s="13"/>
      <c r="R48" s="2"/>
      <c r="S48" s="1"/>
      <c r="T48" s="1"/>
      <c r="U48" s="2"/>
      <c r="V48" s="1"/>
      <c r="W48" s="1"/>
      <c r="X48" s="2"/>
      <c r="Y48" s="1"/>
      <c r="Z48" s="1"/>
      <c r="AA48" s="3"/>
      <c r="AB48" s="1"/>
      <c r="AC48" s="1"/>
      <c r="AD48" s="3"/>
      <c r="AE48" s="1"/>
      <c r="AF48" s="1"/>
      <c r="AG48" s="2"/>
      <c r="AH48" s="1"/>
      <c r="AI48" s="1"/>
      <c r="AJ48" s="2"/>
      <c r="AK48" s="2"/>
      <c r="AL48" s="4"/>
      <c r="AM48" s="5"/>
      <c r="AN48" s="1"/>
      <c r="AO48" s="1"/>
      <c r="AP48" s="1"/>
      <c r="AQ48" s="1"/>
      <c r="AR48" s="104"/>
      <c r="AS48" s="10"/>
      <c r="AT48" s="1"/>
      <c r="AU48" s="1"/>
    </row>
    <row r="49" spans="1:47" s="14" customFormat="1" x14ac:dyDescent="0.25">
      <c r="A49" s="8"/>
      <c r="B49" s="9"/>
      <c r="C49" s="8"/>
      <c r="D49" s="10"/>
      <c r="E49" s="11"/>
      <c r="F49" s="119"/>
      <c r="G49" s="6"/>
      <c r="H49" s="12"/>
      <c r="I49" s="12"/>
      <c r="J49" s="2"/>
      <c r="K49" s="6"/>
      <c r="L49" s="13"/>
      <c r="M49" s="13"/>
      <c r="N49" s="13"/>
      <c r="O49" s="13"/>
      <c r="P49" s="13"/>
      <c r="Q49" s="13"/>
      <c r="R49" s="2"/>
      <c r="S49" s="1"/>
      <c r="T49" s="1"/>
      <c r="U49" s="2"/>
      <c r="V49" s="1"/>
      <c r="W49" s="1"/>
      <c r="X49" s="2"/>
      <c r="Y49" s="1"/>
      <c r="Z49" s="1"/>
      <c r="AA49" s="3"/>
      <c r="AB49" s="1"/>
      <c r="AC49" s="1"/>
      <c r="AD49" s="3"/>
      <c r="AE49" s="1"/>
      <c r="AF49" s="1"/>
      <c r="AG49" s="2"/>
      <c r="AH49" s="1"/>
      <c r="AI49" s="1"/>
      <c r="AJ49" s="2"/>
      <c r="AK49" s="2"/>
      <c r="AL49" s="4"/>
      <c r="AM49" s="5"/>
      <c r="AN49" s="1"/>
      <c r="AO49" s="1"/>
      <c r="AP49" s="1"/>
      <c r="AQ49" s="1"/>
      <c r="AR49" s="104"/>
      <c r="AS49" s="10"/>
      <c r="AT49" s="1"/>
      <c r="AU49" s="1"/>
    </row>
    <row r="50" spans="1:47" s="14" customFormat="1" x14ac:dyDescent="0.25">
      <c r="A50" s="8"/>
      <c r="B50" s="9"/>
      <c r="C50" s="8"/>
      <c r="D50" s="10"/>
      <c r="E50" s="11"/>
      <c r="F50" s="119"/>
      <c r="G50" s="6"/>
      <c r="H50" s="12"/>
      <c r="I50" s="12"/>
      <c r="J50" s="2"/>
      <c r="K50" s="6"/>
      <c r="L50" s="13"/>
      <c r="M50" s="13"/>
      <c r="N50" s="13"/>
      <c r="O50" s="13"/>
      <c r="P50" s="13"/>
      <c r="Q50" s="13"/>
      <c r="R50" s="2"/>
      <c r="S50" s="1"/>
      <c r="T50" s="1"/>
      <c r="U50" s="2"/>
      <c r="V50" s="1"/>
      <c r="W50" s="1"/>
      <c r="X50" s="2"/>
      <c r="Y50" s="1"/>
      <c r="Z50" s="1"/>
      <c r="AA50" s="3"/>
      <c r="AB50" s="1"/>
      <c r="AC50" s="1"/>
      <c r="AD50" s="3"/>
      <c r="AE50" s="1"/>
      <c r="AF50" s="1"/>
      <c r="AG50" s="2"/>
      <c r="AH50" s="1"/>
      <c r="AI50" s="1"/>
      <c r="AJ50" s="2"/>
      <c r="AK50" s="2"/>
      <c r="AL50" s="4"/>
      <c r="AM50" s="5"/>
      <c r="AN50" s="1"/>
      <c r="AO50" s="1"/>
      <c r="AP50" s="1"/>
      <c r="AQ50" s="1"/>
      <c r="AR50" s="104"/>
      <c r="AS50" s="10"/>
      <c r="AT50" s="1"/>
      <c r="AU50" s="1"/>
    </row>
    <row r="51" spans="1:47" s="14" customFormat="1" x14ac:dyDescent="0.25">
      <c r="A51" s="8"/>
      <c r="B51" s="9"/>
      <c r="C51" s="8"/>
      <c r="D51" s="10"/>
      <c r="E51" s="11"/>
      <c r="F51" s="119"/>
      <c r="G51" s="6"/>
      <c r="H51" s="12"/>
      <c r="I51" s="12"/>
      <c r="J51" s="2"/>
      <c r="K51" s="6"/>
      <c r="L51" s="13"/>
      <c r="M51" s="13"/>
      <c r="N51" s="13"/>
      <c r="O51" s="13"/>
      <c r="P51" s="13"/>
      <c r="Q51" s="13"/>
      <c r="R51" s="2"/>
      <c r="S51" s="1"/>
      <c r="T51" s="1"/>
      <c r="U51" s="2"/>
      <c r="V51" s="1"/>
      <c r="W51" s="1"/>
      <c r="X51" s="2"/>
      <c r="Y51" s="1"/>
      <c r="Z51" s="1"/>
      <c r="AA51" s="3"/>
      <c r="AB51" s="1"/>
      <c r="AC51" s="1"/>
      <c r="AD51" s="3"/>
      <c r="AE51" s="1"/>
      <c r="AF51" s="1"/>
      <c r="AG51" s="2"/>
      <c r="AH51" s="1"/>
      <c r="AI51" s="1"/>
      <c r="AJ51" s="2"/>
      <c r="AK51" s="2"/>
      <c r="AL51" s="4"/>
      <c r="AM51" s="5"/>
      <c r="AN51" s="1"/>
      <c r="AO51" s="1"/>
      <c r="AP51" s="1"/>
      <c r="AQ51" s="1"/>
      <c r="AR51" s="104"/>
      <c r="AS51" s="10"/>
      <c r="AT51" s="1"/>
      <c r="AU51" s="1"/>
    </row>
    <row r="52" spans="1:47" s="14" customFormat="1" x14ac:dyDescent="0.25">
      <c r="A52" s="8"/>
      <c r="B52" s="9"/>
      <c r="C52" s="8"/>
      <c r="D52" s="10"/>
      <c r="E52" s="11"/>
      <c r="F52" s="119"/>
      <c r="G52" s="6"/>
      <c r="H52" s="12"/>
      <c r="I52" s="12"/>
      <c r="J52" s="2"/>
      <c r="K52" s="6"/>
      <c r="L52" s="13"/>
      <c r="M52" s="13"/>
      <c r="N52" s="13"/>
      <c r="O52" s="13"/>
      <c r="P52" s="13"/>
      <c r="Q52" s="13"/>
      <c r="R52" s="2"/>
      <c r="S52" s="1"/>
      <c r="T52" s="1"/>
      <c r="U52" s="2"/>
      <c r="V52" s="1"/>
      <c r="W52" s="1"/>
      <c r="X52" s="2"/>
      <c r="Y52" s="1"/>
      <c r="Z52" s="1"/>
      <c r="AA52" s="3"/>
      <c r="AB52" s="1"/>
      <c r="AC52" s="1"/>
      <c r="AD52" s="3"/>
      <c r="AE52" s="1"/>
      <c r="AF52" s="1"/>
      <c r="AG52" s="2"/>
      <c r="AH52" s="1"/>
      <c r="AI52" s="1"/>
      <c r="AJ52" s="2"/>
      <c r="AK52" s="2"/>
      <c r="AL52" s="4"/>
      <c r="AM52" s="5"/>
      <c r="AN52" s="1"/>
      <c r="AO52" s="1"/>
      <c r="AP52" s="1"/>
      <c r="AQ52" s="1"/>
      <c r="AR52" s="104"/>
      <c r="AS52" s="10"/>
      <c r="AT52" s="1"/>
      <c r="AU52" s="1"/>
    </row>
    <row r="53" spans="1:47" s="14" customFormat="1" x14ac:dyDescent="0.25">
      <c r="A53" s="8"/>
      <c r="B53" s="9"/>
      <c r="C53" s="8"/>
      <c r="D53" s="10"/>
      <c r="E53" s="11"/>
      <c r="F53" s="119"/>
      <c r="G53" s="6"/>
      <c r="H53" s="12"/>
      <c r="I53" s="12"/>
      <c r="J53" s="2"/>
      <c r="K53" s="6"/>
      <c r="L53" s="13"/>
      <c r="M53" s="13"/>
      <c r="N53" s="13"/>
      <c r="O53" s="13"/>
      <c r="P53" s="13"/>
      <c r="Q53" s="13"/>
      <c r="R53" s="2"/>
      <c r="S53" s="1"/>
      <c r="T53" s="1"/>
      <c r="U53" s="2"/>
      <c r="V53" s="1"/>
      <c r="W53" s="1"/>
      <c r="X53" s="2"/>
      <c r="Y53" s="1"/>
      <c r="Z53" s="1"/>
      <c r="AA53" s="3"/>
      <c r="AB53" s="1"/>
      <c r="AC53" s="1"/>
      <c r="AD53" s="3"/>
      <c r="AE53" s="1"/>
      <c r="AF53" s="1"/>
      <c r="AG53" s="2"/>
      <c r="AH53" s="1"/>
      <c r="AI53" s="1"/>
      <c r="AJ53" s="2"/>
      <c r="AK53" s="2"/>
      <c r="AL53" s="4"/>
      <c r="AM53" s="5"/>
      <c r="AN53" s="1"/>
      <c r="AO53" s="1"/>
      <c r="AP53" s="1"/>
      <c r="AQ53" s="1"/>
      <c r="AR53" s="104"/>
      <c r="AS53" s="10"/>
      <c r="AT53" s="1"/>
      <c r="AU53" s="1"/>
    </row>
    <row r="54" spans="1:47" s="14" customFormat="1" x14ac:dyDescent="0.25">
      <c r="A54" s="8"/>
      <c r="B54" s="9"/>
      <c r="C54" s="8"/>
      <c r="D54" s="10"/>
      <c r="E54" s="11"/>
      <c r="F54" s="119"/>
      <c r="G54" s="6"/>
      <c r="H54" s="12"/>
      <c r="I54" s="12"/>
      <c r="J54" s="2"/>
      <c r="K54" s="6"/>
      <c r="L54" s="13"/>
      <c r="M54" s="13"/>
      <c r="N54" s="13"/>
      <c r="O54" s="13"/>
      <c r="P54" s="13"/>
      <c r="Q54" s="13"/>
      <c r="R54" s="2"/>
      <c r="S54" s="1"/>
      <c r="T54" s="1"/>
      <c r="U54" s="2"/>
      <c r="V54" s="1"/>
      <c r="W54" s="1"/>
      <c r="X54" s="2"/>
      <c r="Y54" s="1"/>
      <c r="Z54" s="1"/>
      <c r="AA54" s="3"/>
      <c r="AB54" s="1"/>
      <c r="AC54" s="1"/>
      <c r="AD54" s="3"/>
      <c r="AE54" s="1"/>
      <c r="AF54" s="1"/>
      <c r="AG54" s="2"/>
      <c r="AH54" s="1"/>
      <c r="AI54" s="1"/>
      <c r="AJ54" s="2"/>
      <c r="AK54" s="2"/>
      <c r="AL54" s="4"/>
      <c r="AM54" s="5"/>
      <c r="AN54" s="1"/>
      <c r="AO54" s="1"/>
      <c r="AP54" s="1"/>
      <c r="AQ54" s="1"/>
      <c r="AR54" s="104"/>
      <c r="AS54" s="10"/>
      <c r="AT54" s="1"/>
      <c r="AU54" s="1"/>
    </row>
    <row r="55" spans="1:47" s="14" customFormat="1" x14ac:dyDescent="0.25">
      <c r="A55" s="8"/>
      <c r="B55" s="9"/>
      <c r="C55" s="8"/>
      <c r="D55" s="10"/>
      <c r="E55" s="11"/>
      <c r="F55" s="119"/>
      <c r="G55" s="6"/>
      <c r="H55" s="12"/>
      <c r="I55" s="12"/>
      <c r="J55" s="2"/>
      <c r="K55" s="6"/>
      <c r="L55" s="13"/>
      <c r="M55" s="13"/>
      <c r="N55" s="13"/>
      <c r="O55" s="13"/>
      <c r="P55" s="13"/>
      <c r="Q55" s="13"/>
      <c r="R55" s="2"/>
      <c r="S55" s="1"/>
      <c r="T55" s="1"/>
      <c r="U55" s="2"/>
      <c r="V55" s="1"/>
      <c r="W55" s="1"/>
      <c r="X55" s="2"/>
      <c r="Y55" s="1"/>
      <c r="Z55" s="1"/>
      <c r="AA55" s="3"/>
      <c r="AB55" s="1"/>
      <c r="AC55" s="1"/>
      <c r="AD55" s="3"/>
      <c r="AE55" s="1"/>
      <c r="AF55" s="1"/>
      <c r="AG55" s="2"/>
      <c r="AH55" s="1"/>
      <c r="AI55" s="1"/>
      <c r="AJ55" s="2"/>
      <c r="AK55" s="2"/>
      <c r="AL55" s="4"/>
      <c r="AM55" s="5"/>
      <c r="AN55" s="1"/>
      <c r="AO55" s="1"/>
      <c r="AP55" s="1"/>
      <c r="AQ55" s="1"/>
      <c r="AR55" s="104"/>
      <c r="AS55" s="10"/>
      <c r="AT55" s="1"/>
      <c r="AU55" s="1"/>
    </row>
    <row r="56" spans="1:47" s="14" customFormat="1" x14ac:dyDescent="0.25">
      <c r="A56" s="8"/>
      <c r="B56" s="9"/>
      <c r="C56" s="8"/>
      <c r="D56" s="10"/>
      <c r="E56" s="11"/>
      <c r="F56" s="119"/>
      <c r="G56" s="6"/>
      <c r="H56" s="12"/>
      <c r="I56" s="12"/>
      <c r="J56" s="2"/>
      <c r="K56" s="6"/>
      <c r="L56" s="13"/>
      <c r="M56" s="13"/>
      <c r="N56" s="13"/>
      <c r="O56" s="13"/>
      <c r="P56" s="13"/>
      <c r="Q56" s="13"/>
      <c r="R56" s="2"/>
      <c r="S56" s="1"/>
      <c r="T56" s="1"/>
      <c r="U56" s="2"/>
      <c r="V56" s="1"/>
      <c r="W56" s="1"/>
      <c r="X56" s="2"/>
      <c r="Y56" s="1"/>
      <c r="Z56" s="1"/>
      <c r="AA56" s="3"/>
      <c r="AB56" s="1"/>
      <c r="AC56" s="1"/>
      <c r="AD56" s="3"/>
      <c r="AE56" s="1"/>
      <c r="AF56" s="1"/>
      <c r="AG56" s="2"/>
      <c r="AH56" s="1"/>
      <c r="AI56" s="1"/>
      <c r="AJ56" s="2"/>
      <c r="AK56" s="2"/>
      <c r="AL56" s="4"/>
      <c r="AM56" s="5"/>
      <c r="AN56" s="1"/>
      <c r="AO56" s="1"/>
      <c r="AP56" s="1"/>
      <c r="AQ56" s="1"/>
      <c r="AR56" s="104"/>
      <c r="AS56" s="10"/>
      <c r="AT56" s="1"/>
      <c r="AU56" s="1"/>
    </row>
    <row r="57" spans="1:47" s="14" customFormat="1" x14ac:dyDescent="0.25">
      <c r="A57" s="8"/>
      <c r="B57" s="9"/>
      <c r="C57" s="8"/>
      <c r="D57" s="10"/>
      <c r="E57" s="11"/>
      <c r="F57" s="119"/>
      <c r="G57" s="6"/>
      <c r="H57" s="12"/>
      <c r="I57" s="12"/>
      <c r="J57" s="2"/>
      <c r="K57" s="6"/>
      <c r="L57" s="13"/>
      <c r="M57" s="13"/>
      <c r="N57" s="13"/>
      <c r="O57" s="13"/>
      <c r="P57" s="13"/>
      <c r="Q57" s="13"/>
      <c r="R57" s="2"/>
      <c r="S57" s="1"/>
      <c r="T57" s="1"/>
      <c r="U57" s="2"/>
      <c r="V57" s="1"/>
      <c r="W57" s="1"/>
      <c r="X57" s="2"/>
      <c r="Y57" s="1"/>
      <c r="Z57" s="1"/>
      <c r="AA57" s="3"/>
      <c r="AB57" s="1"/>
      <c r="AC57" s="1"/>
      <c r="AD57" s="3"/>
      <c r="AE57" s="1"/>
      <c r="AF57" s="1"/>
      <c r="AG57" s="2"/>
      <c r="AH57" s="1"/>
      <c r="AI57" s="1"/>
      <c r="AJ57" s="2"/>
      <c r="AK57" s="2"/>
      <c r="AL57" s="4"/>
      <c r="AM57" s="5"/>
      <c r="AN57" s="1"/>
      <c r="AO57" s="1"/>
      <c r="AP57" s="1"/>
      <c r="AQ57" s="1"/>
      <c r="AR57" s="104"/>
      <c r="AS57" s="10"/>
      <c r="AT57" s="1"/>
      <c r="AU57" s="1"/>
    </row>
    <row r="58" spans="1:47" s="14" customFormat="1" x14ac:dyDescent="0.25">
      <c r="A58" s="8"/>
      <c r="B58" s="9"/>
      <c r="C58" s="8"/>
      <c r="D58" s="10"/>
      <c r="E58" s="11"/>
      <c r="F58" s="119"/>
      <c r="G58" s="6"/>
      <c r="H58" s="12"/>
      <c r="I58" s="12"/>
      <c r="J58" s="2"/>
      <c r="K58" s="6"/>
      <c r="L58" s="13"/>
      <c r="M58" s="13"/>
      <c r="N58" s="13"/>
      <c r="O58" s="13"/>
      <c r="P58" s="13"/>
      <c r="Q58" s="13"/>
      <c r="R58" s="2"/>
      <c r="S58" s="1"/>
      <c r="T58" s="1"/>
      <c r="U58" s="2"/>
      <c r="V58" s="1"/>
      <c r="W58" s="1"/>
      <c r="X58" s="2"/>
      <c r="Y58" s="1"/>
      <c r="Z58" s="1"/>
      <c r="AA58" s="3"/>
      <c r="AB58" s="1"/>
      <c r="AC58" s="1"/>
      <c r="AD58" s="3"/>
      <c r="AE58" s="1"/>
      <c r="AF58" s="1"/>
      <c r="AG58" s="2"/>
      <c r="AH58" s="1"/>
      <c r="AI58" s="1"/>
      <c r="AJ58" s="2"/>
      <c r="AK58" s="2"/>
      <c r="AL58" s="4"/>
      <c r="AM58" s="5"/>
      <c r="AN58" s="1"/>
      <c r="AO58" s="1"/>
      <c r="AP58" s="1"/>
      <c r="AQ58" s="1"/>
      <c r="AR58" s="104"/>
      <c r="AS58" s="10"/>
      <c r="AT58" s="1"/>
      <c r="AU58" s="1"/>
    </row>
    <row r="59" spans="1:47" s="14" customFormat="1" x14ac:dyDescent="0.25">
      <c r="A59" s="8"/>
      <c r="B59" s="9"/>
      <c r="C59" s="8"/>
      <c r="D59" s="10"/>
      <c r="E59" s="11"/>
      <c r="F59" s="119"/>
      <c r="G59" s="6"/>
      <c r="H59" s="12"/>
      <c r="I59" s="12"/>
      <c r="J59" s="2"/>
      <c r="K59" s="6"/>
      <c r="L59" s="13"/>
      <c r="M59" s="13"/>
      <c r="N59" s="13"/>
      <c r="O59" s="13"/>
      <c r="P59" s="13"/>
      <c r="Q59" s="13"/>
      <c r="R59" s="2"/>
      <c r="S59" s="1"/>
      <c r="T59" s="1"/>
      <c r="U59" s="2"/>
      <c r="V59" s="1"/>
      <c r="W59" s="1"/>
      <c r="X59" s="2"/>
      <c r="Y59" s="1"/>
      <c r="Z59" s="1"/>
      <c r="AA59" s="3"/>
      <c r="AB59" s="1"/>
      <c r="AC59" s="1"/>
      <c r="AD59" s="3"/>
      <c r="AE59" s="1"/>
      <c r="AF59" s="1"/>
      <c r="AG59" s="2"/>
      <c r="AH59" s="1"/>
      <c r="AI59" s="1"/>
      <c r="AJ59" s="2"/>
      <c r="AK59" s="2"/>
      <c r="AL59" s="4"/>
      <c r="AM59" s="5"/>
      <c r="AN59" s="1"/>
      <c r="AO59" s="1"/>
      <c r="AP59" s="1"/>
      <c r="AQ59" s="1"/>
      <c r="AR59" s="104"/>
      <c r="AS59" s="10"/>
      <c r="AT59" s="1"/>
      <c r="AU59" s="1"/>
    </row>
    <row r="60" spans="1:47" s="14" customFormat="1" x14ac:dyDescent="0.25">
      <c r="A60" s="8"/>
      <c r="B60" s="9"/>
      <c r="C60" s="8"/>
      <c r="D60" s="10"/>
      <c r="E60" s="11"/>
      <c r="F60" s="119"/>
      <c r="G60" s="6"/>
      <c r="H60" s="12"/>
      <c r="I60" s="12"/>
      <c r="J60" s="2"/>
      <c r="K60" s="6"/>
      <c r="L60" s="13"/>
      <c r="M60" s="13"/>
      <c r="N60" s="13"/>
      <c r="O60" s="13"/>
      <c r="P60" s="13"/>
      <c r="Q60" s="13"/>
      <c r="R60" s="2"/>
      <c r="S60" s="1"/>
      <c r="T60" s="1"/>
      <c r="U60" s="2"/>
      <c r="V60" s="1"/>
      <c r="W60" s="1"/>
      <c r="X60" s="2"/>
      <c r="Y60" s="1"/>
      <c r="Z60" s="1"/>
      <c r="AA60" s="3"/>
      <c r="AB60" s="1"/>
      <c r="AC60" s="1"/>
      <c r="AD60" s="3"/>
      <c r="AE60" s="1"/>
      <c r="AF60" s="1"/>
      <c r="AG60" s="2"/>
      <c r="AH60" s="1"/>
      <c r="AI60" s="1"/>
      <c r="AJ60" s="2"/>
      <c r="AK60" s="2"/>
      <c r="AL60" s="4"/>
      <c r="AM60" s="5"/>
      <c r="AN60" s="1"/>
      <c r="AO60" s="1"/>
      <c r="AP60" s="1"/>
      <c r="AQ60" s="1"/>
      <c r="AR60" s="104"/>
      <c r="AS60" s="10"/>
      <c r="AT60" s="1"/>
      <c r="AU60" s="1"/>
    </row>
    <row r="61" spans="1:47" s="14" customFormat="1" x14ac:dyDescent="0.25">
      <c r="A61" s="8"/>
      <c r="B61" s="9"/>
      <c r="C61" s="8"/>
      <c r="D61" s="10"/>
      <c r="E61" s="11"/>
      <c r="F61" s="119"/>
      <c r="G61" s="6"/>
      <c r="H61" s="12"/>
      <c r="I61" s="12"/>
      <c r="J61" s="2"/>
      <c r="K61" s="6"/>
      <c r="L61" s="13"/>
      <c r="M61" s="13"/>
      <c r="N61" s="13"/>
      <c r="O61" s="13"/>
      <c r="P61" s="13"/>
      <c r="Q61" s="13"/>
      <c r="R61" s="2"/>
      <c r="S61" s="1"/>
      <c r="T61" s="1"/>
      <c r="U61" s="2"/>
      <c r="V61" s="1"/>
      <c r="W61" s="1"/>
      <c r="X61" s="2"/>
      <c r="Y61" s="1"/>
      <c r="Z61" s="1"/>
      <c r="AA61" s="3"/>
      <c r="AB61" s="1"/>
      <c r="AC61" s="1"/>
      <c r="AD61" s="3"/>
      <c r="AE61" s="1"/>
      <c r="AF61" s="1"/>
      <c r="AG61" s="2"/>
      <c r="AH61" s="1"/>
      <c r="AI61" s="1"/>
      <c r="AJ61" s="2"/>
      <c r="AK61" s="2"/>
      <c r="AL61" s="4"/>
      <c r="AM61" s="5"/>
      <c r="AN61" s="1"/>
      <c r="AO61" s="1"/>
      <c r="AP61" s="1"/>
      <c r="AQ61" s="1"/>
      <c r="AR61" s="104"/>
      <c r="AS61" s="10"/>
      <c r="AT61" s="1"/>
      <c r="AU61" s="1"/>
    </row>
    <row r="62" spans="1:47" s="14" customFormat="1" x14ac:dyDescent="0.25">
      <c r="A62" s="8"/>
      <c r="B62" s="9"/>
      <c r="C62" s="8"/>
      <c r="D62" s="10"/>
      <c r="E62" s="11"/>
      <c r="F62" s="119"/>
      <c r="G62" s="6"/>
      <c r="H62" s="12"/>
      <c r="I62" s="12"/>
      <c r="J62" s="2"/>
      <c r="K62" s="6"/>
      <c r="L62" s="13"/>
      <c r="M62" s="13"/>
      <c r="N62" s="13"/>
      <c r="O62" s="13"/>
      <c r="P62" s="13"/>
      <c r="Q62" s="13"/>
      <c r="R62" s="2"/>
      <c r="S62" s="1"/>
      <c r="T62" s="1"/>
      <c r="U62" s="2"/>
      <c r="V62" s="1"/>
      <c r="W62" s="1"/>
      <c r="X62" s="2"/>
      <c r="Y62" s="1"/>
      <c r="Z62" s="1"/>
      <c r="AA62" s="3"/>
      <c r="AB62" s="1"/>
      <c r="AC62" s="1"/>
      <c r="AD62" s="3"/>
      <c r="AE62" s="1"/>
      <c r="AF62" s="1"/>
      <c r="AG62" s="2"/>
      <c r="AH62" s="1"/>
      <c r="AI62" s="1"/>
      <c r="AJ62" s="2"/>
      <c r="AK62" s="2"/>
      <c r="AL62" s="4"/>
      <c r="AM62" s="5"/>
      <c r="AN62" s="1"/>
      <c r="AO62" s="1"/>
      <c r="AP62" s="1"/>
      <c r="AQ62" s="1"/>
      <c r="AR62" s="104"/>
      <c r="AS62" s="10"/>
      <c r="AT62" s="1"/>
      <c r="AU62" s="1"/>
    </row>
    <row r="63" spans="1:47" s="14" customFormat="1" x14ac:dyDescent="0.25">
      <c r="A63" s="8"/>
      <c r="B63" s="9"/>
      <c r="C63" s="8"/>
      <c r="D63" s="10"/>
      <c r="E63" s="11"/>
      <c r="F63" s="119"/>
      <c r="G63" s="6"/>
      <c r="H63" s="12"/>
      <c r="I63" s="12"/>
      <c r="J63" s="2"/>
      <c r="K63" s="6"/>
      <c r="L63" s="13"/>
      <c r="M63" s="13"/>
      <c r="N63" s="13"/>
      <c r="O63" s="13"/>
      <c r="P63" s="13"/>
      <c r="Q63" s="13"/>
      <c r="R63" s="2"/>
      <c r="S63" s="1"/>
      <c r="T63" s="1"/>
      <c r="U63" s="2"/>
      <c r="V63" s="1"/>
      <c r="W63" s="1"/>
      <c r="X63" s="2"/>
      <c r="Y63" s="1"/>
      <c r="Z63" s="1"/>
      <c r="AA63" s="3"/>
      <c r="AB63" s="1"/>
      <c r="AC63" s="1"/>
      <c r="AD63" s="3"/>
      <c r="AE63" s="1"/>
      <c r="AF63" s="1"/>
      <c r="AG63" s="2"/>
      <c r="AH63" s="1"/>
      <c r="AI63" s="1"/>
      <c r="AJ63" s="2"/>
      <c r="AK63" s="2"/>
      <c r="AL63" s="4"/>
      <c r="AM63" s="5"/>
      <c r="AN63" s="1"/>
      <c r="AO63" s="1"/>
      <c r="AP63" s="1"/>
      <c r="AQ63" s="1"/>
      <c r="AR63" s="104"/>
      <c r="AS63" s="10"/>
      <c r="AT63" s="1"/>
      <c r="AU63" s="1"/>
    </row>
    <row r="64" spans="1:47" s="14" customFormat="1" x14ac:dyDescent="0.25">
      <c r="A64" s="8"/>
      <c r="B64" s="9"/>
      <c r="C64" s="8"/>
      <c r="D64" s="10"/>
      <c r="E64" s="11"/>
      <c r="F64" s="119"/>
      <c r="G64" s="6"/>
      <c r="H64" s="12"/>
      <c r="I64" s="12"/>
      <c r="J64" s="2"/>
      <c r="K64" s="6"/>
      <c r="L64" s="13"/>
      <c r="M64" s="13"/>
      <c r="N64" s="13"/>
      <c r="O64" s="13"/>
      <c r="P64" s="13"/>
      <c r="Q64" s="13"/>
      <c r="R64" s="2"/>
      <c r="S64" s="1"/>
      <c r="T64" s="1"/>
      <c r="U64" s="2"/>
      <c r="V64" s="1"/>
      <c r="W64" s="1"/>
      <c r="X64" s="2"/>
      <c r="Y64" s="1"/>
      <c r="Z64" s="1"/>
      <c r="AA64" s="3"/>
      <c r="AB64" s="1"/>
      <c r="AC64" s="1"/>
      <c r="AD64" s="3"/>
      <c r="AE64" s="1"/>
      <c r="AF64" s="1"/>
      <c r="AG64" s="2"/>
      <c r="AH64" s="1"/>
      <c r="AI64" s="1"/>
      <c r="AJ64" s="2"/>
      <c r="AK64" s="2"/>
      <c r="AL64" s="4"/>
      <c r="AM64" s="5"/>
      <c r="AN64" s="1"/>
      <c r="AO64" s="1"/>
      <c r="AP64" s="1"/>
      <c r="AQ64" s="1"/>
      <c r="AR64" s="104"/>
      <c r="AS64" s="10"/>
      <c r="AT64" s="1"/>
      <c r="AU64" s="1"/>
    </row>
    <row r="65" spans="1:47" s="14" customFormat="1" x14ac:dyDescent="0.25">
      <c r="A65" s="8"/>
      <c r="B65" s="9"/>
      <c r="C65" s="8"/>
      <c r="D65" s="10"/>
      <c r="E65" s="11"/>
      <c r="F65" s="119"/>
      <c r="G65" s="6"/>
      <c r="H65" s="12"/>
      <c r="I65" s="12"/>
      <c r="J65" s="2"/>
      <c r="K65" s="6"/>
      <c r="L65" s="13"/>
      <c r="M65" s="13"/>
      <c r="N65" s="13"/>
      <c r="O65" s="13"/>
      <c r="P65" s="13"/>
      <c r="Q65" s="13"/>
      <c r="R65" s="2"/>
      <c r="S65" s="1"/>
      <c r="T65" s="1"/>
      <c r="U65" s="2"/>
      <c r="V65" s="1"/>
      <c r="W65" s="1"/>
      <c r="X65" s="2"/>
      <c r="Y65" s="1"/>
      <c r="Z65" s="1"/>
      <c r="AA65" s="3"/>
      <c r="AB65" s="1"/>
      <c r="AC65" s="1"/>
      <c r="AD65" s="3"/>
      <c r="AE65" s="1"/>
      <c r="AF65" s="1"/>
      <c r="AG65" s="2"/>
      <c r="AH65" s="1"/>
      <c r="AI65" s="1"/>
      <c r="AJ65" s="2"/>
      <c r="AK65" s="2"/>
      <c r="AL65" s="4"/>
      <c r="AM65" s="5"/>
      <c r="AN65" s="1"/>
      <c r="AO65" s="1"/>
      <c r="AP65" s="1"/>
      <c r="AQ65" s="1"/>
      <c r="AR65" s="104"/>
      <c r="AS65" s="10"/>
      <c r="AT65" s="1"/>
      <c r="AU65" s="1"/>
    </row>
    <row r="66" spans="1:47" s="14" customFormat="1" x14ac:dyDescent="0.25">
      <c r="A66" s="8"/>
      <c r="B66" s="9"/>
      <c r="C66" s="8"/>
      <c r="D66" s="10"/>
      <c r="E66" s="11"/>
      <c r="F66" s="119"/>
      <c r="G66" s="6"/>
      <c r="H66" s="12"/>
      <c r="I66" s="12"/>
      <c r="J66" s="2"/>
      <c r="K66" s="6"/>
      <c r="L66" s="13"/>
      <c r="M66" s="13"/>
      <c r="N66" s="13"/>
      <c r="O66" s="13"/>
      <c r="P66" s="13"/>
      <c r="Q66" s="13"/>
      <c r="R66" s="2"/>
      <c r="S66" s="1"/>
      <c r="T66" s="1"/>
      <c r="U66" s="2"/>
      <c r="V66" s="1"/>
      <c r="W66" s="1"/>
      <c r="X66" s="2"/>
      <c r="Y66" s="1"/>
      <c r="Z66" s="1"/>
      <c r="AA66" s="3"/>
      <c r="AB66" s="1"/>
      <c r="AC66" s="1"/>
      <c r="AD66" s="3"/>
      <c r="AE66" s="1"/>
      <c r="AF66" s="1"/>
      <c r="AG66" s="2"/>
      <c r="AH66" s="1"/>
      <c r="AI66" s="1"/>
      <c r="AJ66" s="2"/>
      <c r="AK66" s="2"/>
      <c r="AL66" s="4"/>
      <c r="AM66" s="5"/>
      <c r="AN66" s="1"/>
      <c r="AO66" s="1"/>
      <c r="AP66" s="1"/>
      <c r="AQ66" s="1"/>
      <c r="AR66" s="104"/>
      <c r="AS66" s="10"/>
      <c r="AT66" s="1"/>
      <c r="AU66" s="1"/>
    </row>
    <row r="67" spans="1:47" s="14" customFormat="1" x14ac:dyDescent="0.25">
      <c r="A67" s="8"/>
      <c r="B67" s="9"/>
      <c r="C67" s="8"/>
      <c r="D67" s="10"/>
      <c r="E67" s="11"/>
      <c r="F67" s="119"/>
      <c r="G67" s="6"/>
      <c r="H67" s="12"/>
      <c r="I67" s="12"/>
      <c r="J67" s="2"/>
      <c r="K67" s="6"/>
      <c r="L67" s="13"/>
      <c r="M67" s="13"/>
      <c r="N67" s="13"/>
      <c r="O67" s="13"/>
      <c r="P67" s="13"/>
      <c r="Q67" s="13"/>
      <c r="R67" s="2"/>
      <c r="S67" s="1"/>
      <c r="T67" s="1"/>
      <c r="U67" s="2"/>
      <c r="V67" s="1"/>
      <c r="W67" s="1"/>
      <c r="X67" s="2"/>
      <c r="Y67" s="1"/>
      <c r="Z67" s="1"/>
      <c r="AA67" s="3"/>
      <c r="AB67" s="1"/>
      <c r="AC67" s="1"/>
      <c r="AD67" s="3"/>
      <c r="AE67" s="1"/>
      <c r="AF67" s="1"/>
      <c r="AG67" s="2"/>
      <c r="AH67" s="1"/>
      <c r="AI67" s="1"/>
      <c r="AJ67" s="2"/>
      <c r="AK67" s="2"/>
      <c r="AL67" s="4"/>
      <c r="AM67" s="5"/>
      <c r="AN67" s="1"/>
      <c r="AO67" s="1"/>
      <c r="AP67" s="1"/>
      <c r="AQ67" s="1"/>
      <c r="AR67" s="104"/>
      <c r="AS67" s="10"/>
      <c r="AT67" s="1"/>
      <c r="AU67" s="1"/>
    </row>
    <row r="68" spans="1:47" s="14" customFormat="1" x14ac:dyDescent="0.25">
      <c r="A68" s="8"/>
      <c r="B68" s="9"/>
      <c r="C68" s="8"/>
      <c r="D68" s="10"/>
      <c r="E68" s="11"/>
      <c r="F68" s="119"/>
      <c r="G68" s="6"/>
      <c r="H68" s="12"/>
      <c r="I68" s="12"/>
      <c r="J68" s="2"/>
      <c r="K68" s="6"/>
      <c r="L68" s="13"/>
      <c r="M68" s="13"/>
      <c r="N68" s="13"/>
      <c r="O68" s="13"/>
      <c r="P68" s="13"/>
      <c r="Q68" s="13"/>
      <c r="R68" s="2"/>
      <c r="S68" s="1"/>
      <c r="T68" s="1"/>
      <c r="U68" s="2"/>
      <c r="V68" s="1"/>
      <c r="W68" s="1"/>
      <c r="X68" s="2"/>
      <c r="Y68" s="1"/>
      <c r="Z68" s="1"/>
      <c r="AA68" s="3"/>
      <c r="AB68" s="1"/>
      <c r="AC68" s="1"/>
      <c r="AD68" s="3"/>
      <c r="AE68" s="1"/>
      <c r="AF68" s="1"/>
      <c r="AG68" s="2"/>
      <c r="AH68" s="1"/>
      <c r="AI68" s="1"/>
      <c r="AJ68" s="2"/>
      <c r="AK68" s="2"/>
      <c r="AL68" s="4"/>
      <c r="AM68" s="5"/>
      <c r="AN68" s="1"/>
      <c r="AO68" s="1"/>
      <c r="AP68" s="1"/>
      <c r="AQ68" s="1"/>
      <c r="AR68" s="104"/>
      <c r="AS68" s="10"/>
      <c r="AT68" s="1"/>
      <c r="AU68" s="1"/>
    </row>
    <row r="69" spans="1:47" s="14" customFormat="1" x14ac:dyDescent="0.25">
      <c r="A69" s="8"/>
      <c r="B69" s="9"/>
      <c r="C69" s="8"/>
      <c r="D69" s="10"/>
      <c r="E69" s="11"/>
      <c r="F69" s="119"/>
      <c r="G69" s="6"/>
      <c r="H69" s="12"/>
      <c r="I69" s="12"/>
      <c r="J69" s="2"/>
      <c r="K69" s="6"/>
      <c r="L69" s="13"/>
      <c r="M69" s="13"/>
      <c r="N69" s="13"/>
      <c r="O69" s="13"/>
      <c r="P69" s="13"/>
      <c r="Q69" s="13"/>
      <c r="R69" s="2"/>
      <c r="S69" s="1"/>
      <c r="T69" s="1"/>
      <c r="U69" s="2"/>
      <c r="V69" s="1"/>
      <c r="W69" s="1"/>
      <c r="X69" s="2"/>
      <c r="Y69" s="1"/>
      <c r="Z69" s="1"/>
      <c r="AA69" s="3"/>
      <c r="AB69" s="1"/>
      <c r="AC69" s="1"/>
      <c r="AD69" s="3"/>
      <c r="AE69" s="1"/>
      <c r="AF69" s="1"/>
      <c r="AG69" s="2"/>
      <c r="AH69" s="1"/>
      <c r="AI69" s="1"/>
      <c r="AJ69" s="2"/>
      <c r="AK69" s="2"/>
      <c r="AL69" s="4"/>
      <c r="AM69" s="5"/>
      <c r="AN69" s="1"/>
      <c r="AO69" s="1"/>
      <c r="AP69" s="1"/>
      <c r="AQ69" s="1"/>
      <c r="AR69" s="104"/>
      <c r="AS69" s="10"/>
      <c r="AT69" s="1"/>
      <c r="AU69" s="1"/>
    </row>
    <row r="70" spans="1:47" s="14" customFormat="1" x14ac:dyDescent="0.25">
      <c r="A70" s="8"/>
      <c r="B70" s="9"/>
      <c r="C70" s="8"/>
      <c r="D70" s="10"/>
      <c r="E70" s="11"/>
      <c r="F70" s="119"/>
      <c r="G70" s="6"/>
      <c r="H70" s="12"/>
      <c r="I70" s="12"/>
      <c r="J70" s="2"/>
      <c r="K70" s="6"/>
      <c r="L70" s="13"/>
      <c r="M70" s="13"/>
      <c r="N70" s="13"/>
      <c r="O70" s="13"/>
      <c r="P70" s="13"/>
      <c r="Q70" s="13"/>
      <c r="R70" s="2"/>
      <c r="S70" s="1"/>
      <c r="T70" s="1"/>
      <c r="U70" s="2"/>
      <c r="V70" s="1"/>
      <c r="W70" s="1"/>
      <c r="X70" s="2"/>
      <c r="Y70" s="1"/>
      <c r="Z70" s="1"/>
      <c r="AA70" s="3"/>
      <c r="AB70" s="1"/>
      <c r="AC70" s="1"/>
      <c r="AD70" s="3"/>
      <c r="AE70" s="1"/>
      <c r="AF70" s="1"/>
      <c r="AG70" s="2"/>
      <c r="AH70" s="1"/>
      <c r="AI70" s="1"/>
      <c r="AJ70" s="2"/>
      <c r="AK70" s="2"/>
      <c r="AL70" s="4"/>
      <c r="AM70" s="5"/>
      <c r="AN70" s="1"/>
      <c r="AO70" s="1"/>
      <c r="AP70" s="1"/>
      <c r="AQ70" s="1"/>
      <c r="AR70" s="104"/>
      <c r="AS70" s="10"/>
      <c r="AT70" s="1"/>
      <c r="AU70" s="1"/>
    </row>
    <row r="71" spans="1:47" s="14" customFormat="1" x14ac:dyDescent="0.25">
      <c r="A71" s="8"/>
      <c r="B71" s="9"/>
      <c r="C71" s="8"/>
      <c r="D71" s="10"/>
      <c r="E71" s="11"/>
      <c r="F71" s="119"/>
      <c r="G71" s="6"/>
      <c r="H71" s="12"/>
      <c r="I71" s="12"/>
      <c r="J71" s="2"/>
      <c r="K71" s="6"/>
      <c r="L71" s="13"/>
      <c r="M71" s="13"/>
      <c r="N71" s="13"/>
      <c r="O71" s="13"/>
      <c r="P71" s="13"/>
      <c r="Q71" s="13"/>
      <c r="R71" s="2"/>
      <c r="S71" s="1"/>
      <c r="T71" s="1"/>
      <c r="U71" s="2"/>
      <c r="V71" s="1"/>
      <c r="W71" s="1"/>
      <c r="X71" s="2"/>
      <c r="Y71" s="1"/>
      <c r="Z71" s="1"/>
      <c r="AA71" s="3"/>
      <c r="AB71" s="1"/>
      <c r="AC71" s="1"/>
      <c r="AD71" s="3"/>
      <c r="AE71" s="1"/>
      <c r="AF71" s="1"/>
      <c r="AG71" s="2"/>
      <c r="AH71" s="1"/>
      <c r="AI71" s="1"/>
      <c r="AJ71" s="2"/>
      <c r="AK71" s="2"/>
      <c r="AL71" s="4"/>
      <c r="AM71" s="5"/>
      <c r="AN71" s="1"/>
      <c r="AO71" s="1"/>
      <c r="AP71" s="1"/>
      <c r="AQ71" s="1"/>
      <c r="AR71" s="104"/>
      <c r="AS71" s="10"/>
      <c r="AT71" s="1"/>
      <c r="AU71" s="1"/>
    </row>
    <row r="72" spans="1:47" s="14" customFormat="1" x14ac:dyDescent="0.25">
      <c r="A72" s="8"/>
      <c r="B72" s="9"/>
      <c r="C72" s="8"/>
      <c r="D72" s="10"/>
      <c r="E72" s="11"/>
      <c r="F72" s="119"/>
      <c r="G72" s="6"/>
      <c r="H72" s="12"/>
      <c r="I72" s="12"/>
      <c r="J72" s="2"/>
      <c r="K72" s="6"/>
      <c r="L72" s="13"/>
      <c r="M72" s="13"/>
      <c r="N72" s="13"/>
      <c r="O72" s="13"/>
      <c r="P72" s="13"/>
      <c r="Q72" s="13"/>
      <c r="R72" s="2"/>
      <c r="S72" s="1"/>
      <c r="T72" s="1"/>
      <c r="U72" s="2"/>
      <c r="V72" s="1"/>
      <c r="W72" s="1"/>
      <c r="X72" s="2"/>
      <c r="Y72" s="1"/>
      <c r="Z72" s="1"/>
      <c r="AA72" s="3"/>
      <c r="AB72" s="1"/>
      <c r="AC72" s="1"/>
      <c r="AD72" s="3"/>
      <c r="AE72" s="1"/>
      <c r="AF72" s="1"/>
      <c r="AG72" s="2"/>
      <c r="AH72" s="1"/>
      <c r="AI72" s="1"/>
      <c r="AJ72" s="2"/>
      <c r="AK72" s="2"/>
      <c r="AL72" s="4"/>
      <c r="AM72" s="5"/>
      <c r="AN72" s="1"/>
      <c r="AO72" s="1"/>
      <c r="AP72" s="1"/>
      <c r="AQ72" s="1"/>
      <c r="AR72" s="104"/>
      <c r="AS72" s="10"/>
      <c r="AT72" s="1"/>
      <c r="AU72" s="1"/>
    </row>
    <row r="73" spans="1:47" s="14" customFormat="1" x14ac:dyDescent="0.25">
      <c r="A73" s="8"/>
      <c r="B73" s="9"/>
      <c r="C73" s="8"/>
      <c r="D73" s="10"/>
      <c r="E73" s="11"/>
      <c r="F73" s="119"/>
      <c r="G73" s="6"/>
      <c r="H73" s="12"/>
      <c r="I73" s="12"/>
      <c r="J73" s="2"/>
      <c r="K73" s="6"/>
      <c r="L73" s="13"/>
      <c r="M73" s="13"/>
      <c r="N73" s="13"/>
      <c r="O73" s="13"/>
      <c r="P73" s="13"/>
      <c r="Q73" s="13"/>
      <c r="R73" s="2"/>
      <c r="S73" s="1"/>
      <c r="T73" s="1"/>
      <c r="U73" s="2"/>
      <c r="V73" s="1"/>
      <c r="W73" s="1"/>
      <c r="X73" s="2"/>
      <c r="Y73" s="1"/>
      <c r="Z73" s="1"/>
      <c r="AA73" s="3"/>
      <c r="AB73" s="1"/>
      <c r="AC73" s="1"/>
      <c r="AD73" s="3"/>
      <c r="AE73" s="1"/>
      <c r="AF73" s="1"/>
      <c r="AG73" s="2"/>
      <c r="AH73" s="1"/>
      <c r="AI73" s="1"/>
      <c r="AJ73" s="2"/>
      <c r="AK73" s="2"/>
      <c r="AL73" s="4"/>
      <c r="AM73" s="5"/>
      <c r="AN73" s="1"/>
      <c r="AO73" s="1"/>
      <c r="AP73" s="1"/>
      <c r="AQ73" s="1"/>
      <c r="AR73" s="104"/>
      <c r="AS73" s="10"/>
      <c r="AT73" s="1"/>
      <c r="AU73" s="1"/>
    </row>
    <row r="74" spans="1:47" s="14" customFormat="1" x14ac:dyDescent="0.25">
      <c r="A74" s="8"/>
      <c r="B74" s="9"/>
      <c r="C74" s="8"/>
      <c r="D74" s="10"/>
      <c r="E74" s="11"/>
      <c r="F74" s="119"/>
      <c r="G74" s="6"/>
      <c r="H74" s="12"/>
      <c r="I74" s="12"/>
      <c r="J74" s="2"/>
      <c r="K74" s="6"/>
      <c r="L74" s="13"/>
      <c r="M74" s="13"/>
      <c r="N74" s="13"/>
      <c r="O74" s="13"/>
      <c r="P74" s="13"/>
      <c r="Q74" s="13"/>
      <c r="R74" s="2"/>
      <c r="S74" s="1"/>
      <c r="T74" s="1"/>
      <c r="U74" s="2"/>
      <c r="V74" s="1"/>
      <c r="W74" s="1"/>
      <c r="X74" s="2"/>
      <c r="Y74" s="1"/>
      <c r="Z74" s="1"/>
      <c r="AA74" s="3"/>
      <c r="AB74" s="1"/>
      <c r="AC74" s="1"/>
      <c r="AD74" s="3"/>
      <c r="AE74" s="1"/>
      <c r="AF74" s="1"/>
      <c r="AG74" s="2"/>
      <c r="AH74" s="1"/>
      <c r="AI74" s="1"/>
      <c r="AJ74" s="2"/>
      <c r="AK74" s="2"/>
      <c r="AL74" s="4"/>
      <c r="AM74" s="5"/>
      <c r="AN74" s="1"/>
      <c r="AO74" s="1"/>
      <c r="AP74" s="1"/>
      <c r="AQ74" s="1"/>
      <c r="AR74" s="104"/>
      <c r="AS74" s="10"/>
      <c r="AT74" s="1"/>
      <c r="AU74" s="1"/>
    </row>
    <row r="75" spans="1:47" s="14" customFormat="1" x14ac:dyDescent="0.25">
      <c r="A75" s="8"/>
      <c r="B75" s="9"/>
      <c r="C75" s="8"/>
      <c r="D75" s="10"/>
      <c r="E75" s="11"/>
      <c r="F75" s="119"/>
      <c r="G75" s="6"/>
      <c r="H75" s="12"/>
      <c r="I75" s="12"/>
      <c r="J75" s="2"/>
      <c r="K75" s="6"/>
      <c r="L75" s="13"/>
      <c r="M75" s="13"/>
      <c r="N75" s="13"/>
      <c r="O75" s="13"/>
      <c r="P75" s="13"/>
      <c r="Q75" s="13"/>
      <c r="R75" s="2"/>
      <c r="S75" s="1"/>
      <c r="T75" s="1"/>
      <c r="U75" s="2"/>
      <c r="V75" s="1"/>
      <c r="W75" s="1"/>
      <c r="X75" s="2"/>
      <c r="Y75" s="1"/>
      <c r="Z75" s="1"/>
      <c r="AA75" s="3"/>
      <c r="AB75" s="1"/>
      <c r="AC75" s="1"/>
      <c r="AD75" s="3"/>
      <c r="AE75" s="1"/>
      <c r="AF75" s="1"/>
      <c r="AG75" s="2"/>
      <c r="AH75" s="1"/>
      <c r="AI75" s="1"/>
      <c r="AJ75" s="2"/>
      <c r="AK75" s="2"/>
      <c r="AL75" s="4"/>
      <c r="AM75" s="5"/>
      <c r="AN75" s="1"/>
      <c r="AO75" s="1"/>
      <c r="AP75" s="1"/>
      <c r="AQ75" s="1"/>
      <c r="AR75" s="104"/>
      <c r="AS75" s="10"/>
      <c r="AT75" s="1"/>
      <c r="AU75" s="1"/>
    </row>
    <row r="76" spans="1:47" s="14" customFormat="1" x14ac:dyDescent="0.25">
      <c r="A76" s="8"/>
      <c r="B76" s="9"/>
      <c r="C76" s="8"/>
      <c r="D76" s="10"/>
      <c r="E76" s="11"/>
      <c r="F76" s="119"/>
      <c r="G76" s="6"/>
      <c r="H76" s="12"/>
      <c r="I76" s="12"/>
      <c r="J76" s="2"/>
      <c r="K76" s="6"/>
      <c r="L76" s="13"/>
      <c r="M76" s="13"/>
      <c r="N76" s="13"/>
      <c r="O76" s="13"/>
      <c r="P76" s="13"/>
      <c r="Q76" s="13"/>
      <c r="R76" s="2"/>
      <c r="S76" s="1"/>
      <c r="T76" s="1"/>
      <c r="U76" s="2"/>
      <c r="V76" s="1"/>
      <c r="W76" s="1"/>
      <c r="X76" s="2"/>
      <c r="Y76" s="1"/>
      <c r="Z76" s="1"/>
      <c r="AA76" s="3"/>
      <c r="AB76" s="1"/>
      <c r="AC76" s="1"/>
      <c r="AD76" s="3"/>
      <c r="AE76" s="1"/>
      <c r="AF76" s="1"/>
      <c r="AG76" s="2"/>
      <c r="AH76" s="1"/>
      <c r="AI76" s="1"/>
      <c r="AJ76" s="2"/>
      <c r="AK76" s="2"/>
      <c r="AL76" s="4"/>
      <c r="AM76" s="5"/>
      <c r="AN76" s="1"/>
      <c r="AO76" s="1"/>
      <c r="AP76" s="1"/>
      <c r="AQ76" s="1"/>
      <c r="AR76" s="104"/>
      <c r="AS76" s="10"/>
      <c r="AT76" s="1"/>
      <c r="AU76" s="1"/>
    </row>
    <row r="77" spans="1:47" s="14" customFormat="1" x14ac:dyDescent="0.25">
      <c r="A77" s="8"/>
      <c r="B77" s="9"/>
      <c r="C77" s="8"/>
      <c r="D77" s="10"/>
      <c r="E77" s="11"/>
      <c r="F77" s="119"/>
      <c r="G77" s="6"/>
      <c r="H77" s="12"/>
      <c r="I77" s="12"/>
      <c r="J77" s="2"/>
      <c r="K77" s="6"/>
      <c r="L77" s="13"/>
      <c r="M77" s="13"/>
      <c r="N77" s="13"/>
      <c r="O77" s="13"/>
      <c r="P77" s="13"/>
      <c r="Q77" s="13"/>
      <c r="R77" s="2"/>
      <c r="S77" s="1"/>
      <c r="T77" s="1"/>
      <c r="U77" s="2"/>
      <c r="V77" s="1"/>
      <c r="W77" s="1"/>
      <c r="X77" s="2"/>
      <c r="Y77" s="1"/>
      <c r="Z77" s="1"/>
      <c r="AA77" s="3"/>
      <c r="AB77" s="1"/>
      <c r="AC77" s="1"/>
      <c r="AD77" s="3"/>
      <c r="AE77" s="1"/>
      <c r="AF77" s="1"/>
      <c r="AG77" s="2"/>
      <c r="AH77" s="1"/>
      <c r="AI77" s="1"/>
      <c r="AJ77" s="2"/>
      <c r="AK77" s="2"/>
      <c r="AL77" s="4"/>
      <c r="AM77" s="5"/>
      <c r="AN77" s="1"/>
      <c r="AO77" s="1"/>
      <c r="AP77" s="1"/>
      <c r="AQ77" s="1"/>
      <c r="AR77" s="104"/>
      <c r="AS77" s="10"/>
      <c r="AT77" s="1"/>
      <c r="AU77" s="1"/>
    </row>
    <row r="78" spans="1:47" s="14" customFormat="1" x14ac:dyDescent="0.25">
      <c r="A78" s="8"/>
      <c r="B78" s="9"/>
      <c r="C78" s="8"/>
      <c r="D78" s="10"/>
      <c r="E78" s="11"/>
      <c r="F78" s="119"/>
      <c r="G78" s="6"/>
      <c r="H78" s="12"/>
      <c r="I78" s="12"/>
      <c r="J78" s="2"/>
      <c r="K78" s="6"/>
      <c r="L78" s="13"/>
      <c r="M78" s="13"/>
      <c r="N78" s="13"/>
      <c r="O78" s="13"/>
      <c r="P78" s="13"/>
      <c r="Q78" s="13"/>
      <c r="R78" s="2"/>
      <c r="S78" s="1"/>
      <c r="T78" s="1"/>
      <c r="U78" s="2"/>
      <c r="V78" s="1"/>
      <c r="W78" s="1"/>
      <c r="X78" s="2"/>
      <c r="Y78" s="1"/>
      <c r="Z78" s="1"/>
      <c r="AA78" s="3"/>
      <c r="AB78" s="1"/>
      <c r="AC78" s="1"/>
      <c r="AD78" s="3"/>
      <c r="AE78" s="1"/>
      <c r="AF78" s="1"/>
      <c r="AG78" s="2"/>
      <c r="AH78" s="1"/>
      <c r="AI78" s="1"/>
      <c r="AJ78" s="2"/>
      <c r="AK78" s="2"/>
      <c r="AL78" s="4"/>
      <c r="AM78" s="5"/>
      <c r="AN78" s="1"/>
      <c r="AO78" s="1"/>
      <c r="AP78" s="1"/>
      <c r="AQ78" s="1"/>
      <c r="AR78" s="104"/>
      <c r="AS78" s="10"/>
      <c r="AT78" s="1"/>
      <c r="AU78" s="1"/>
    </row>
    <row r="79" spans="1:47" s="14" customFormat="1" x14ac:dyDescent="0.25">
      <c r="A79" s="8"/>
      <c r="B79" s="9"/>
      <c r="C79" s="8"/>
      <c r="D79" s="10"/>
      <c r="E79" s="11"/>
      <c r="F79" s="119"/>
      <c r="G79" s="6"/>
      <c r="H79" s="12"/>
      <c r="I79" s="12"/>
      <c r="J79" s="2"/>
      <c r="K79" s="6"/>
      <c r="L79" s="13"/>
      <c r="M79" s="13"/>
      <c r="N79" s="13"/>
      <c r="O79" s="13"/>
      <c r="P79" s="13"/>
      <c r="Q79" s="13"/>
      <c r="R79" s="2"/>
      <c r="S79" s="1"/>
      <c r="T79" s="1"/>
      <c r="U79" s="2"/>
      <c r="V79" s="1"/>
      <c r="W79" s="1"/>
      <c r="X79" s="2"/>
      <c r="Y79" s="1"/>
      <c r="Z79" s="1"/>
      <c r="AA79" s="3"/>
      <c r="AB79" s="1"/>
      <c r="AC79" s="1"/>
      <c r="AD79" s="3"/>
      <c r="AE79" s="1"/>
      <c r="AF79" s="1"/>
      <c r="AG79" s="2"/>
      <c r="AH79" s="1"/>
      <c r="AI79" s="1"/>
      <c r="AJ79" s="2"/>
      <c r="AK79" s="2"/>
      <c r="AL79" s="4"/>
      <c r="AM79" s="5"/>
      <c r="AN79" s="1"/>
      <c r="AO79" s="1"/>
      <c r="AP79" s="1"/>
      <c r="AQ79" s="1"/>
      <c r="AR79" s="104"/>
      <c r="AS79" s="10"/>
      <c r="AT79" s="1"/>
      <c r="AU79" s="1"/>
    </row>
    <row r="80" spans="1:47" s="14" customFormat="1" x14ac:dyDescent="0.25">
      <c r="A80" s="8"/>
      <c r="B80" s="9"/>
      <c r="C80" s="8"/>
      <c r="D80" s="10"/>
      <c r="E80" s="11"/>
      <c r="F80" s="119"/>
      <c r="G80" s="6"/>
      <c r="H80" s="12"/>
      <c r="I80" s="12"/>
      <c r="J80" s="2"/>
      <c r="K80" s="6"/>
      <c r="L80" s="13"/>
      <c r="M80" s="13"/>
      <c r="N80" s="13"/>
      <c r="O80" s="13"/>
      <c r="P80" s="13"/>
      <c r="Q80" s="13"/>
      <c r="R80" s="2"/>
      <c r="S80" s="1"/>
      <c r="T80" s="1"/>
      <c r="U80" s="2"/>
      <c r="V80" s="1"/>
      <c r="W80" s="1"/>
      <c r="X80" s="2"/>
      <c r="Y80" s="1"/>
      <c r="Z80" s="1"/>
      <c r="AA80" s="3"/>
      <c r="AB80" s="1"/>
      <c r="AC80" s="1"/>
      <c r="AD80" s="3"/>
      <c r="AE80" s="1"/>
      <c r="AF80" s="1"/>
      <c r="AG80" s="2"/>
      <c r="AH80" s="1"/>
      <c r="AI80" s="1"/>
      <c r="AJ80" s="2"/>
      <c r="AK80" s="2"/>
      <c r="AL80" s="4"/>
      <c r="AM80" s="5"/>
      <c r="AN80" s="1"/>
      <c r="AO80" s="1"/>
      <c r="AP80" s="1"/>
      <c r="AQ80" s="1"/>
      <c r="AR80" s="104"/>
      <c r="AS80" s="10"/>
      <c r="AT80" s="1"/>
      <c r="AU80" s="1"/>
    </row>
    <row r="81" spans="1:47" s="14" customFormat="1" x14ac:dyDescent="0.25">
      <c r="A81" s="8"/>
      <c r="B81" s="9"/>
      <c r="C81" s="8"/>
      <c r="D81" s="10"/>
      <c r="E81" s="11"/>
      <c r="F81" s="119"/>
      <c r="G81" s="6"/>
      <c r="H81" s="12"/>
      <c r="I81" s="12"/>
      <c r="J81" s="2"/>
      <c r="K81" s="6"/>
      <c r="L81" s="13"/>
      <c r="M81" s="13"/>
      <c r="N81" s="13"/>
      <c r="O81" s="13"/>
      <c r="P81" s="13"/>
      <c r="Q81" s="13"/>
      <c r="R81" s="2"/>
      <c r="S81" s="1"/>
      <c r="T81" s="1"/>
      <c r="U81" s="2"/>
      <c r="V81" s="1"/>
      <c r="W81" s="1"/>
      <c r="X81" s="2"/>
      <c r="Y81" s="1"/>
      <c r="Z81" s="1"/>
      <c r="AA81" s="3"/>
      <c r="AB81" s="1"/>
      <c r="AC81" s="1"/>
      <c r="AD81" s="3"/>
      <c r="AE81" s="1"/>
      <c r="AF81" s="1"/>
      <c r="AG81" s="2"/>
      <c r="AH81" s="1"/>
      <c r="AI81" s="1"/>
      <c r="AJ81" s="2"/>
      <c r="AK81" s="2"/>
      <c r="AL81" s="4"/>
      <c r="AM81" s="5"/>
      <c r="AN81" s="1"/>
      <c r="AO81" s="1"/>
      <c r="AP81" s="1"/>
      <c r="AQ81" s="1"/>
      <c r="AR81" s="104"/>
      <c r="AS81" s="10"/>
      <c r="AT81" s="1"/>
      <c r="AU81" s="1"/>
    </row>
    <row r="82" spans="1:47" s="14" customFormat="1" x14ac:dyDescent="0.25">
      <c r="A82" s="8"/>
      <c r="B82" s="9"/>
      <c r="C82" s="8"/>
      <c r="D82" s="10"/>
      <c r="E82" s="11"/>
      <c r="F82" s="119"/>
      <c r="G82" s="6"/>
      <c r="H82" s="12"/>
      <c r="I82" s="12"/>
      <c r="J82" s="2"/>
      <c r="K82" s="6"/>
      <c r="L82" s="13"/>
      <c r="M82" s="13"/>
      <c r="N82" s="13"/>
      <c r="O82" s="13"/>
      <c r="P82" s="13"/>
      <c r="Q82" s="13"/>
      <c r="R82" s="2"/>
      <c r="S82" s="1"/>
      <c r="T82" s="1"/>
      <c r="U82" s="2"/>
      <c r="V82" s="1"/>
      <c r="W82" s="1"/>
      <c r="X82" s="2"/>
      <c r="Y82" s="1"/>
      <c r="Z82" s="1"/>
      <c r="AA82" s="3"/>
      <c r="AB82" s="1"/>
      <c r="AC82" s="1"/>
      <c r="AD82" s="3"/>
      <c r="AE82" s="1"/>
      <c r="AF82" s="1"/>
      <c r="AG82" s="2"/>
      <c r="AH82" s="1"/>
      <c r="AI82" s="1"/>
      <c r="AJ82" s="2"/>
      <c r="AK82" s="2"/>
      <c r="AL82" s="4"/>
      <c r="AM82" s="5"/>
      <c r="AN82" s="1"/>
      <c r="AO82" s="1"/>
      <c r="AP82" s="1"/>
      <c r="AQ82" s="1"/>
      <c r="AR82" s="104"/>
      <c r="AS82" s="10"/>
      <c r="AT82" s="1"/>
      <c r="AU82" s="1"/>
    </row>
    <row r="83" spans="1:47" s="14" customFormat="1" x14ac:dyDescent="0.25">
      <c r="A83" s="8"/>
      <c r="B83" s="9"/>
      <c r="C83" s="8"/>
      <c r="D83" s="10"/>
      <c r="E83" s="11"/>
      <c r="F83" s="119"/>
      <c r="G83" s="6"/>
      <c r="H83" s="12"/>
      <c r="I83" s="12"/>
      <c r="J83" s="2"/>
      <c r="K83" s="6"/>
      <c r="L83" s="13"/>
      <c r="M83" s="13"/>
      <c r="N83" s="13"/>
      <c r="O83" s="13"/>
      <c r="P83" s="13"/>
      <c r="Q83" s="13"/>
      <c r="R83" s="2"/>
      <c r="S83" s="1"/>
      <c r="T83" s="1"/>
      <c r="U83" s="2"/>
      <c r="V83" s="1"/>
      <c r="W83" s="1"/>
      <c r="X83" s="2"/>
      <c r="Y83" s="1"/>
      <c r="Z83" s="1"/>
      <c r="AA83" s="3"/>
      <c r="AB83" s="1"/>
      <c r="AC83" s="1"/>
      <c r="AD83" s="3"/>
      <c r="AE83" s="1"/>
      <c r="AF83" s="1"/>
      <c r="AG83" s="2"/>
      <c r="AH83" s="1"/>
      <c r="AI83" s="1"/>
      <c r="AJ83" s="2"/>
      <c r="AK83" s="2"/>
      <c r="AL83" s="4"/>
      <c r="AM83" s="5"/>
      <c r="AN83" s="1"/>
      <c r="AO83" s="1"/>
      <c r="AP83" s="1"/>
      <c r="AQ83" s="1"/>
      <c r="AR83" s="104"/>
      <c r="AS83" s="10"/>
      <c r="AT83" s="1"/>
      <c r="AU83" s="1"/>
    </row>
    <row r="84" spans="1:47" s="14" customFormat="1" x14ac:dyDescent="0.25">
      <c r="A84" s="8"/>
      <c r="B84" s="9"/>
      <c r="C84" s="8"/>
      <c r="D84" s="10"/>
      <c r="E84" s="11"/>
      <c r="F84" s="119"/>
      <c r="G84" s="6"/>
      <c r="H84" s="12"/>
      <c r="I84" s="12"/>
      <c r="J84" s="2"/>
      <c r="K84" s="6"/>
      <c r="L84" s="13"/>
      <c r="M84" s="13"/>
      <c r="N84" s="13"/>
      <c r="O84" s="13"/>
      <c r="P84" s="13"/>
      <c r="Q84" s="13"/>
      <c r="R84" s="2"/>
      <c r="S84" s="1"/>
      <c r="T84" s="1"/>
      <c r="U84" s="2"/>
      <c r="V84" s="1"/>
      <c r="W84" s="1"/>
      <c r="X84" s="2"/>
      <c r="Y84" s="1"/>
      <c r="Z84" s="1"/>
      <c r="AA84" s="3"/>
      <c r="AB84" s="1"/>
      <c r="AC84" s="1"/>
      <c r="AD84" s="3"/>
      <c r="AE84" s="1"/>
      <c r="AF84" s="1"/>
      <c r="AG84" s="2"/>
      <c r="AH84" s="1"/>
      <c r="AI84" s="1"/>
      <c r="AJ84" s="2"/>
      <c r="AK84" s="2"/>
      <c r="AL84" s="4"/>
      <c r="AM84" s="5"/>
      <c r="AN84" s="1"/>
      <c r="AO84" s="1"/>
      <c r="AP84" s="1"/>
      <c r="AQ84" s="1"/>
      <c r="AR84" s="104"/>
      <c r="AS84" s="10"/>
      <c r="AT84" s="1"/>
      <c r="AU84" s="1"/>
    </row>
    <row r="85" spans="1:47" s="14" customFormat="1" x14ac:dyDescent="0.25">
      <c r="A85" s="8"/>
      <c r="B85" s="9"/>
      <c r="C85" s="8"/>
      <c r="D85" s="10"/>
      <c r="E85" s="11"/>
      <c r="F85" s="119"/>
      <c r="G85" s="6"/>
      <c r="H85" s="12"/>
      <c r="I85" s="12"/>
      <c r="J85" s="2"/>
      <c r="K85" s="6"/>
      <c r="L85" s="13"/>
      <c r="M85" s="13"/>
      <c r="N85" s="13"/>
      <c r="O85" s="13"/>
      <c r="P85" s="13"/>
      <c r="Q85" s="13"/>
      <c r="R85" s="2"/>
      <c r="S85" s="1"/>
      <c r="T85" s="1"/>
      <c r="U85" s="2"/>
      <c r="V85" s="1"/>
      <c r="W85" s="1"/>
      <c r="X85" s="2"/>
      <c r="Y85" s="1"/>
      <c r="Z85" s="1"/>
      <c r="AA85" s="3"/>
      <c r="AB85" s="1"/>
      <c r="AC85" s="1"/>
      <c r="AD85" s="3"/>
      <c r="AE85" s="1"/>
      <c r="AF85" s="1"/>
      <c r="AG85" s="2"/>
      <c r="AH85" s="1"/>
      <c r="AI85" s="1"/>
      <c r="AJ85" s="2"/>
      <c r="AK85" s="2"/>
      <c r="AL85" s="4"/>
      <c r="AM85" s="5"/>
      <c r="AN85" s="1"/>
      <c r="AO85" s="1"/>
      <c r="AP85" s="1"/>
      <c r="AQ85" s="1"/>
      <c r="AR85" s="104"/>
      <c r="AS85" s="10"/>
      <c r="AT85" s="1"/>
      <c r="AU85" s="1"/>
    </row>
    <row r="86" spans="1:47" s="14" customFormat="1" x14ac:dyDescent="0.25">
      <c r="A86" s="8"/>
      <c r="B86" s="9"/>
      <c r="C86" s="8"/>
      <c r="D86" s="10"/>
      <c r="E86" s="11"/>
      <c r="F86" s="119"/>
      <c r="G86" s="6"/>
      <c r="H86" s="12"/>
      <c r="I86" s="12"/>
      <c r="J86" s="2"/>
      <c r="K86" s="6"/>
      <c r="L86" s="13"/>
      <c r="M86" s="13"/>
      <c r="N86" s="13"/>
      <c r="O86" s="13"/>
      <c r="P86" s="13"/>
      <c r="Q86" s="13"/>
      <c r="R86" s="2"/>
      <c r="S86" s="1"/>
      <c r="T86" s="1"/>
      <c r="U86" s="2"/>
      <c r="V86" s="1"/>
      <c r="W86" s="1"/>
      <c r="X86" s="2"/>
      <c r="Y86" s="1"/>
      <c r="Z86" s="1"/>
      <c r="AA86" s="3"/>
      <c r="AB86" s="1"/>
      <c r="AC86" s="1"/>
      <c r="AD86" s="3"/>
      <c r="AE86" s="1"/>
      <c r="AF86" s="1"/>
      <c r="AG86" s="2"/>
      <c r="AH86" s="1"/>
      <c r="AI86" s="1"/>
      <c r="AJ86" s="2"/>
      <c r="AK86" s="2"/>
      <c r="AL86" s="4"/>
      <c r="AM86" s="5"/>
      <c r="AN86" s="1"/>
      <c r="AO86" s="1"/>
      <c r="AP86" s="1"/>
      <c r="AQ86" s="1"/>
      <c r="AR86" s="104"/>
      <c r="AS86" s="10"/>
      <c r="AT86" s="1"/>
      <c r="AU86" s="1"/>
    </row>
    <row r="87" spans="1:47" s="14" customFormat="1" x14ac:dyDescent="0.25">
      <c r="A87" s="8"/>
      <c r="B87" s="9"/>
      <c r="C87" s="8"/>
      <c r="D87" s="10"/>
      <c r="E87" s="11"/>
      <c r="F87" s="119"/>
      <c r="G87" s="6"/>
      <c r="H87" s="12"/>
      <c r="I87" s="12"/>
      <c r="J87" s="2"/>
      <c r="K87" s="6"/>
      <c r="L87" s="13"/>
      <c r="M87" s="13"/>
      <c r="N87" s="13"/>
      <c r="O87" s="13"/>
      <c r="P87" s="13"/>
      <c r="Q87" s="13"/>
      <c r="R87" s="2"/>
      <c r="S87" s="1"/>
      <c r="T87" s="1"/>
      <c r="U87" s="2"/>
      <c r="V87" s="1"/>
      <c r="W87" s="1"/>
      <c r="X87" s="2"/>
      <c r="Y87" s="1"/>
      <c r="Z87" s="1"/>
      <c r="AA87" s="3"/>
      <c r="AB87" s="1"/>
      <c r="AC87" s="1"/>
      <c r="AD87" s="3"/>
      <c r="AE87" s="1"/>
      <c r="AF87" s="1"/>
      <c r="AG87" s="2"/>
      <c r="AH87" s="1"/>
      <c r="AI87" s="1"/>
      <c r="AJ87" s="2"/>
      <c r="AK87" s="2"/>
      <c r="AL87" s="4"/>
      <c r="AM87" s="5"/>
      <c r="AN87" s="1"/>
      <c r="AO87" s="1"/>
      <c r="AP87" s="1"/>
      <c r="AQ87" s="1"/>
      <c r="AR87" s="104"/>
      <c r="AS87" s="10"/>
      <c r="AT87" s="1"/>
      <c r="AU87" s="1"/>
    </row>
    <row r="88" spans="1:47" s="14" customFormat="1" x14ac:dyDescent="0.25">
      <c r="A88" s="8"/>
      <c r="B88" s="9"/>
      <c r="C88" s="8"/>
      <c r="D88" s="10"/>
      <c r="E88" s="11"/>
      <c r="F88" s="119"/>
      <c r="G88" s="6"/>
      <c r="H88" s="12"/>
      <c r="I88" s="12"/>
      <c r="J88" s="2"/>
      <c r="K88" s="6"/>
      <c r="L88" s="13"/>
      <c r="M88" s="13"/>
      <c r="N88" s="13"/>
      <c r="O88" s="13"/>
      <c r="P88" s="13"/>
      <c r="Q88" s="13"/>
      <c r="R88" s="2"/>
      <c r="S88" s="1"/>
      <c r="T88" s="1"/>
      <c r="U88" s="2"/>
      <c r="V88" s="1"/>
      <c r="W88" s="1"/>
      <c r="X88" s="2"/>
      <c r="Y88" s="1"/>
      <c r="Z88" s="1"/>
      <c r="AA88" s="3"/>
      <c r="AB88" s="1"/>
      <c r="AC88" s="1"/>
      <c r="AD88" s="3"/>
      <c r="AE88" s="1"/>
      <c r="AF88" s="1"/>
      <c r="AG88" s="2"/>
      <c r="AH88" s="1"/>
      <c r="AI88" s="1"/>
      <c r="AJ88" s="2"/>
      <c r="AK88" s="2"/>
      <c r="AL88" s="4"/>
      <c r="AM88" s="5"/>
      <c r="AN88" s="1"/>
      <c r="AO88" s="1"/>
      <c r="AP88" s="1"/>
      <c r="AQ88" s="1"/>
      <c r="AR88" s="104"/>
      <c r="AS88" s="10"/>
      <c r="AT88" s="1"/>
      <c r="AU88" s="1"/>
    </row>
    <row r="89" spans="1:47" s="14" customFormat="1" x14ac:dyDescent="0.25">
      <c r="A89" s="8"/>
      <c r="B89" s="9"/>
      <c r="C89" s="8"/>
      <c r="D89" s="10"/>
      <c r="E89" s="11"/>
      <c r="F89" s="119"/>
      <c r="G89" s="6"/>
      <c r="H89" s="12"/>
      <c r="I89" s="12"/>
      <c r="J89" s="2"/>
      <c r="K89" s="6"/>
      <c r="L89" s="13"/>
      <c r="M89" s="13"/>
      <c r="N89" s="13"/>
      <c r="O89" s="13"/>
      <c r="P89" s="13"/>
      <c r="Q89" s="13"/>
      <c r="R89" s="2"/>
      <c r="S89" s="1"/>
      <c r="T89" s="1"/>
      <c r="U89" s="2"/>
      <c r="V89" s="1"/>
      <c r="W89" s="1"/>
      <c r="X89" s="2"/>
      <c r="Y89" s="1"/>
      <c r="Z89" s="1"/>
      <c r="AA89" s="3"/>
      <c r="AB89" s="1"/>
      <c r="AC89" s="1"/>
      <c r="AD89" s="3"/>
      <c r="AE89" s="1"/>
      <c r="AF89" s="1"/>
      <c r="AG89" s="2"/>
      <c r="AH89" s="1"/>
      <c r="AI89" s="1"/>
      <c r="AJ89" s="2"/>
      <c r="AK89" s="2"/>
      <c r="AL89" s="4"/>
      <c r="AM89" s="5"/>
      <c r="AN89" s="1"/>
      <c r="AO89" s="1"/>
      <c r="AP89" s="1"/>
      <c r="AQ89" s="1"/>
      <c r="AR89" s="104"/>
      <c r="AS89" s="10"/>
      <c r="AT89" s="1"/>
      <c r="AU89" s="1"/>
    </row>
    <row r="90" spans="1:47" s="14" customFormat="1" x14ac:dyDescent="0.25">
      <c r="A90" s="8"/>
      <c r="B90" s="9"/>
      <c r="C90" s="8"/>
      <c r="D90" s="10"/>
      <c r="E90" s="11"/>
      <c r="F90" s="119"/>
      <c r="G90" s="6"/>
      <c r="H90" s="12"/>
      <c r="I90" s="12"/>
      <c r="J90" s="2"/>
      <c r="K90" s="6"/>
      <c r="L90" s="13"/>
      <c r="M90" s="13"/>
      <c r="N90" s="13"/>
      <c r="O90" s="13"/>
      <c r="P90" s="13"/>
      <c r="Q90" s="13"/>
      <c r="R90" s="2"/>
      <c r="S90" s="1"/>
      <c r="T90" s="1"/>
      <c r="U90" s="2"/>
      <c r="V90" s="1"/>
      <c r="W90" s="1"/>
      <c r="X90" s="2"/>
      <c r="Y90" s="1"/>
      <c r="Z90" s="1"/>
      <c r="AA90" s="3"/>
      <c r="AB90" s="1"/>
      <c r="AC90" s="1"/>
      <c r="AD90" s="3"/>
      <c r="AE90" s="1"/>
      <c r="AF90" s="1"/>
      <c r="AG90" s="2"/>
      <c r="AH90" s="1"/>
      <c r="AI90" s="1"/>
      <c r="AJ90" s="2"/>
      <c r="AK90" s="2"/>
      <c r="AL90" s="4"/>
      <c r="AM90" s="5"/>
      <c r="AN90" s="1"/>
      <c r="AO90" s="1"/>
      <c r="AP90" s="1"/>
      <c r="AQ90" s="1"/>
      <c r="AR90" s="104"/>
      <c r="AS90" s="10"/>
      <c r="AT90" s="1"/>
      <c r="AU90" s="1"/>
    </row>
    <row r="91" spans="1:47" s="14" customFormat="1" x14ac:dyDescent="0.25">
      <c r="A91" s="8"/>
      <c r="B91" s="9"/>
      <c r="C91" s="8"/>
      <c r="D91" s="10"/>
      <c r="E91" s="11"/>
      <c r="F91" s="119"/>
      <c r="G91" s="6"/>
      <c r="H91" s="12"/>
      <c r="I91" s="12"/>
      <c r="J91" s="2"/>
      <c r="K91" s="6"/>
      <c r="L91" s="13"/>
      <c r="M91" s="13"/>
      <c r="N91" s="13"/>
      <c r="O91" s="13"/>
      <c r="P91" s="13"/>
      <c r="Q91" s="13"/>
      <c r="R91" s="2"/>
      <c r="S91" s="1"/>
      <c r="T91" s="1"/>
      <c r="U91" s="2"/>
      <c r="V91" s="1"/>
      <c r="W91" s="1"/>
      <c r="X91" s="2"/>
      <c r="Y91" s="1"/>
      <c r="Z91" s="1"/>
      <c r="AA91" s="3"/>
      <c r="AB91" s="1"/>
      <c r="AC91" s="1"/>
      <c r="AD91" s="3"/>
      <c r="AE91" s="1"/>
      <c r="AF91" s="1"/>
      <c r="AG91" s="2"/>
      <c r="AH91" s="1"/>
      <c r="AI91" s="1"/>
      <c r="AJ91" s="2"/>
      <c r="AK91" s="2"/>
      <c r="AL91" s="4"/>
      <c r="AM91" s="5"/>
      <c r="AN91" s="1"/>
      <c r="AO91" s="1"/>
      <c r="AP91" s="1"/>
      <c r="AQ91" s="1"/>
      <c r="AR91" s="104"/>
      <c r="AS91" s="10"/>
      <c r="AT91" s="1"/>
      <c r="AU91" s="1"/>
    </row>
    <row r="92" spans="1:47" s="14" customFormat="1" x14ac:dyDescent="0.25">
      <c r="A92" s="8"/>
      <c r="B92" s="9"/>
      <c r="C92" s="8"/>
      <c r="D92" s="10"/>
      <c r="E92" s="11"/>
      <c r="F92" s="119"/>
      <c r="G92" s="6"/>
      <c r="H92" s="12"/>
      <c r="I92" s="12"/>
      <c r="J92" s="2"/>
      <c r="K92" s="6"/>
      <c r="L92" s="13"/>
      <c r="M92" s="13"/>
      <c r="N92" s="13"/>
      <c r="O92" s="13"/>
      <c r="P92" s="13"/>
      <c r="Q92" s="13"/>
      <c r="R92" s="2"/>
      <c r="S92" s="1"/>
      <c r="T92" s="1"/>
      <c r="U92" s="2"/>
      <c r="V92" s="1"/>
      <c r="W92" s="1"/>
      <c r="X92" s="2"/>
      <c r="Y92" s="1"/>
      <c r="Z92" s="1"/>
      <c r="AA92" s="3"/>
      <c r="AB92" s="1"/>
      <c r="AC92" s="1"/>
      <c r="AD92" s="3"/>
      <c r="AE92" s="1"/>
      <c r="AF92" s="1"/>
      <c r="AG92" s="2"/>
      <c r="AH92" s="1"/>
      <c r="AI92" s="1"/>
      <c r="AJ92" s="2"/>
      <c r="AK92" s="2"/>
      <c r="AL92" s="4"/>
      <c r="AM92" s="5"/>
      <c r="AN92" s="1"/>
      <c r="AO92" s="1"/>
      <c r="AP92" s="1"/>
      <c r="AQ92" s="1"/>
      <c r="AR92" s="104"/>
      <c r="AS92" s="10"/>
      <c r="AT92" s="1"/>
      <c r="AU92" s="1"/>
    </row>
    <row r="93" spans="1:47" s="14" customFormat="1" x14ac:dyDescent="0.25">
      <c r="A93" s="8"/>
      <c r="B93" s="9"/>
      <c r="C93" s="8"/>
      <c r="D93" s="10"/>
      <c r="E93" s="11"/>
      <c r="F93" s="119"/>
      <c r="G93" s="6"/>
      <c r="H93" s="12"/>
      <c r="I93" s="12"/>
      <c r="J93" s="2"/>
      <c r="K93" s="6"/>
      <c r="L93" s="13"/>
      <c r="M93" s="13"/>
      <c r="N93" s="13"/>
      <c r="O93" s="13"/>
      <c r="P93" s="13"/>
      <c r="Q93" s="13"/>
      <c r="R93" s="2"/>
      <c r="S93" s="1"/>
      <c r="T93" s="1"/>
      <c r="U93" s="2"/>
      <c r="V93" s="1"/>
      <c r="W93" s="1"/>
      <c r="X93" s="2"/>
      <c r="Y93" s="1"/>
      <c r="Z93" s="1"/>
      <c r="AA93" s="3"/>
      <c r="AB93" s="1"/>
      <c r="AC93" s="1"/>
      <c r="AD93" s="3"/>
      <c r="AE93" s="1"/>
      <c r="AF93" s="1"/>
      <c r="AG93" s="2"/>
      <c r="AH93" s="1"/>
      <c r="AI93" s="1"/>
      <c r="AJ93" s="2"/>
      <c r="AK93" s="2"/>
      <c r="AL93" s="4"/>
      <c r="AM93" s="5"/>
      <c r="AN93" s="1"/>
      <c r="AO93" s="1"/>
      <c r="AP93" s="1"/>
      <c r="AQ93" s="1"/>
      <c r="AR93" s="104"/>
      <c r="AS93" s="10"/>
      <c r="AT93" s="1"/>
      <c r="AU93" s="1"/>
    </row>
    <row r="94" spans="1:47" s="14" customFormat="1" x14ac:dyDescent="0.25">
      <c r="A94" s="8"/>
      <c r="B94" s="9"/>
      <c r="C94" s="8"/>
      <c r="D94" s="10"/>
      <c r="E94" s="11"/>
      <c r="F94" s="119"/>
      <c r="G94" s="6"/>
      <c r="H94" s="12"/>
      <c r="I94" s="12"/>
      <c r="J94" s="2"/>
      <c r="K94" s="6"/>
      <c r="L94" s="13"/>
      <c r="M94" s="13"/>
      <c r="N94" s="13"/>
      <c r="O94" s="13"/>
      <c r="P94" s="13"/>
      <c r="Q94" s="13"/>
      <c r="R94" s="2"/>
      <c r="S94" s="1"/>
      <c r="T94" s="1"/>
      <c r="U94" s="2"/>
      <c r="V94" s="1"/>
      <c r="W94" s="1"/>
      <c r="X94" s="2"/>
      <c r="Y94" s="1"/>
      <c r="Z94" s="1"/>
      <c r="AA94" s="3"/>
      <c r="AB94" s="1"/>
      <c r="AC94" s="1"/>
      <c r="AD94" s="3"/>
      <c r="AE94" s="1"/>
      <c r="AF94" s="1"/>
      <c r="AG94" s="2"/>
      <c r="AH94" s="1"/>
      <c r="AI94" s="1"/>
      <c r="AJ94" s="2"/>
      <c r="AK94" s="2"/>
      <c r="AL94" s="4"/>
      <c r="AM94" s="5"/>
      <c r="AN94" s="1"/>
      <c r="AO94" s="1"/>
      <c r="AP94" s="1"/>
      <c r="AQ94" s="1"/>
      <c r="AR94" s="104"/>
      <c r="AS94" s="10"/>
      <c r="AT94" s="1"/>
      <c r="AU94" s="1"/>
    </row>
    <row r="95" spans="1:47" s="14" customFormat="1" x14ac:dyDescent="0.25">
      <c r="A95" s="8"/>
      <c r="B95" s="9"/>
      <c r="C95" s="8"/>
      <c r="D95" s="10"/>
      <c r="E95" s="11"/>
      <c r="F95" s="119"/>
      <c r="G95" s="6"/>
      <c r="H95" s="12"/>
      <c r="I95" s="12"/>
      <c r="J95" s="2"/>
      <c r="K95" s="6"/>
      <c r="L95" s="13"/>
      <c r="M95" s="13"/>
      <c r="N95" s="13"/>
      <c r="O95" s="13"/>
      <c r="P95" s="13"/>
      <c r="Q95" s="13"/>
      <c r="R95" s="2"/>
      <c r="S95" s="1"/>
      <c r="T95" s="1"/>
      <c r="U95" s="2"/>
      <c r="V95" s="1"/>
      <c r="W95" s="1"/>
      <c r="X95" s="2"/>
      <c r="Y95" s="1"/>
      <c r="Z95" s="1"/>
      <c r="AA95" s="3"/>
      <c r="AB95" s="1"/>
      <c r="AC95" s="1"/>
      <c r="AD95" s="3"/>
      <c r="AE95" s="1"/>
      <c r="AF95" s="1"/>
      <c r="AG95" s="2"/>
      <c r="AH95" s="1"/>
      <c r="AI95" s="1"/>
      <c r="AJ95" s="2"/>
      <c r="AK95" s="2"/>
      <c r="AL95" s="4"/>
      <c r="AM95" s="5"/>
      <c r="AN95" s="1"/>
      <c r="AO95" s="1"/>
      <c r="AP95" s="1"/>
      <c r="AQ95" s="1"/>
      <c r="AR95" s="104"/>
      <c r="AS95" s="10"/>
      <c r="AT95" s="1"/>
      <c r="AU95" s="1"/>
    </row>
    <row r="96" spans="1:47" s="14" customFormat="1" x14ac:dyDescent="0.25">
      <c r="A96" s="8"/>
      <c r="B96" s="9"/>
      <c r="C96" s="8"/>
      <c r="D96" s="10"/>
      <c r="E96" s="11"/>
      <c r="F96" s="119"/>
      <c r="G96" s="6"/>
      <c r="H96" s="12"/>
      <c r="I96" s="12"/>
      <c r="J96" s="2"/>
      <c r="K96" s="6"/>
      <c r="L96" s="13"/>
      <c r="M96" s="13"/>
      <c r="N96" s="13"/>
      <c r="O96" s="13"/>
      <c r="P96" s="13"/>
      <c r="Q96" s="13"/>
      <c r="R96" s="2"/>
      <c r="S96" s="1"/>
      <c r="T96" s="1"/>
      <c r="U96" s="2"/>
      <c r="V96" s="1"/>
      <c r="W96" s="1"/>
      <c r="X96" s="2"/>
      <c r="Y96" s="1"/>
      <c r="Z96" s="1"/>
      <c r="AA96" s="3"/>
      <c r="AB96" s="1"/>
      <c r="AC96" s="1"/>
      <c r="AD96" s="3"/>
      <c r="AE96" s="1"/>
      <c r="AF96" s="1"/>
      <c r="AG96" s="2"/>
      <c r="AH96" s="1"/>
      <c r="AI96" s="1"/>
      <c r="AJ96" s="2"/>
      <c r="AK96" s="2"/>
      <c r="AL96" s="4"/>
      <c r="AM96" s="5"/>
      <c r="AN96" s="1"/>
      <c r="AO96" s="1"/>
      <c r="AP96" s="1"/>
      <c r="AQ96" s="1"/>
      <c r="AR96" s="104"/>
      <c r="AS96" s="10"/>
      <c r="AT96" s="1"/>
      <c r="AU96" s="1"/>
    </row>
    <row r="97" spans="1:47" s="14" customFormat="1" x14ac:dyDescent="0.25">
      <c r="A97" s="8"/>
      <c r="B97" s="9"/>
      <c r="C97" s="8"/>
      <c r="D97" s="10"/>
      <c r="E97" s="11"/>
      <c r="F97" s="119"/>
      <c r="G97" s="6"/>
      <c r="H97" s="12"/>
      <c r="I97" s="12"/>
      <c r="J97" s="2"/>
      <c r="K97" s="6"/>
      <c r="L97" s="13"/>
      <c r="M97" s="13"/>
      <c r="N97" s="13"/>
      <c r="O97" s="13"/>
      <c r="P97" s="13"/>
      <c r="Q97" s="13"/>
      <c r="R97" s="2"/>
      <c r="S97" s="1"/>
      <c r="T97" s="1"/>
      <c r="U97" s="2"/>
      <c r="V97" s="1"/>
      <c r="W97" s="1"/>
      <c r="X97" s="2"/>
      <c r="Y97" s="1"/>
      <c r="Z97" s="1"/>
      <c r="AA97" s="3"/>
      <c r="AB97" s="1"/>
      <c r="AC97" s="1"/>
      <c r="AD97" s="3"/>
      <c r="AE97" s="1"/>
      <c r="AF97" s="1"/>
      <c r="AG97" s="2"/>
      <c r="AH97" s="1"/>
      <c r="AI97" s="1"/>
      <c r="AJ97" s="2"/>
      <c r="AK97" s="2"/>
      <c r="AL97" s="4"/>
      <c r="AM97" s="5"/>
      <c r="AN97" s="1"/>
      <c r="AO97" s="1"/>
      <c r="AP97" s="1"/>
      <c r="AQ97" s="1"/>
      <c r="AR97" s="104"/>
      <c r="AS97" s="10"/>
      <c r="AT97" s="1"/>
      <c r="AU97" s="1"/>
    </row>
    <row r="98" spans="1:47" s="14" customFormat="1" x14ac:dyDescent="0.25">
      <c r="A98" s="8"/>
      <c r="B98" s="9"/>
      <c r="C98" s="8"/>
      <c r="D98" s="10"/>
      <c r="E98" s="11"/>
      <c r="F98" s="119"/>
      <c r="G98" s="6"/>
      <c r="H98" s="12"/>
      <c r="I98" s="12"/>
      <c r="J98" s="2"/>
      <c r="K98" s="6"/>
      <c r="L98" s="13"/>
      <c r="M98" s="13"/>
      <c r="N98" s="13"/>
      <c r="O98" s="13"/>
      <c r="P98" s="13"/>
      <c r="Q98" s="13"/>
      <c r="R98" s="2"/>
      <c r="S98" s="1"/>
      <c r="T98" s="1"/>
      <c r="U98" s="2"/>
      <c r="V98" s="1"/>
      <c r="W98" s="1"/>
      <c r="X98" s="2"/>
      <c r="Y98" s="1"/>
      <c r="Z98" s="1"/>
      <c r="AA98" s="3"/>
      <c r="AB98" s="1"/>
      <c r="AC98" s="1"/>
      <c r="AD98" s="3"/>
      <c r="AE98" s="1"/>
      <c r="AF98" s="1"/>
      <c r="AG98" s="2"/>
      <c r="AH98" s="1"/>
      <c r="AI98" s="1"/>
      <c r="AJ98" s="2"/>
      <c r="AK98" s="2"/>
      <c r="AL98" s="4"/>
      <c r="AM98" s="5"/>
      <c r="AN98" s="1"/>
      <c r="AO98" s="1"/>
      <c r="AP98" s="1"/>
      <c r="AQ98" s="1"/>
      <c r="AR98" s="104"/>
      <c r="AS98" s="10"/>
      <c r="AT98" s="1"/>
      <c r="AU98" s="1"/>
    </row>
    <row r="99" spans="1:47" s="14" customFormat="1" x14ac:dyDescent="0.25">
      <c r="A99" s="8"/>
      <c r="B99" s="9"/>
      <c r="C99" s="8"/>
      <c r="D99" s="10"/>
      <c r="E99" s="11"/>
      <c r="F99" s="119"/>
      <c r="G99" s="6"/>
      <c r="H99" s="12"/>
      <c r="I99" s="12"/>
      <c r="J99" s="2"/>
      <c r="K99" s="6"/>
      <c r="L99" s="13"/>
      <c r="M99" s="13"/>
      <c r="N99" s="13"/>
      <c r="O99" s="13"/>
      <c r="P99" s="13"/>
      <c r="Q99" s="13"/>
      <c r="R99" s="2"/>
      <c r="S99" s="1"/>
      <c r="T99" s="1"/>
      <c r="U99" s="2"/>
      <c r="V99" s="1"/>
      <c r="W99" s="1"/>
      <c r="X99" s="2"/>
      <c r="Y99" s="1"/>
      <c r="Z99" s="1"/>
      <c r="AA99" s="3"/>
      <c r="AB99" s="1"/>
      <c r="AC99" s="1"/>
      <c r="AD99" s="3"/>
      <c r="AE99" s="1"/>
      <c r="AF99" s="1"/>
      <c r="AG99" s="2"/>
      <c r="AH99" s="1"/>
      <c r="AI99" s="1"/>
      <c r="AJ99" s="2"/>
      <c r="AK99" s="2"/>
      <c r="AL99" s="4"/>
      <c r="AM99" s="5"/>
      <c r="AN99" s="1"/>
      <c r="AO99" s="1"/>
      <c r="AP99" s="1"/>
      <c r="AQ99" s="1"/>
      <c r="AR99" s="104"/>
      <c r="AS99" s="10"/>
      <c r="AT99" s="1"/>
      <c r="AU99" s="1"/>
    </row>
    <row r="100" spans="1:47" s="14" customFormat="1" x14ac:dyDescent="0.25">
      <c r="A100" s="8"/>
      <c r="B100" s="9"/>
      <c r="C100" s="8"/>
      <c r="D100" s="10"/>
      <c r="E100" s="11"/>
      <c r="F100" s="119"/>
      <c r="G100" s="6"/>
      <c r="H100" s="12"/>
      <c r="I100" s="12"/>
      <c r="J100" s="2"/>
      <c r="K100" s="6"/>
      <c r="L100" s="13"/>
      <c r="M100" s="13"/>
      <c r="N100" s="13"/>
      <c r="O100" s="13"/>
      <c r="P100" s="13"/>
      <c r="Q100" s="13"/>
      <c r="R100" s="2"/>
      <c r="S100" s="1"/>
      <c r="T100" s="1"/>
      <c r="U100" s="2"/>
      <c r="V100" s="1"/>
      <c r="W100" s="1"/>
      <c r="X100" s="2"/>
      <c r="Y100" s="1"/>
      <c r="Z100" s="1"/>
      <c r="AA100" s="3"/>
      <c r="AB100" s="1"/>
      <c r="AC100" s="1"/>
      <c r="AD100" s="3"/>
      <c r="AE100" s="1"/>
      <c r="AF100" s="1"/>
      <c r="AG100" s="2"/>
      <c r="AH100" s="1"/>
      <c r="AI100" s="1"/>
      <c r="AJ100" s="2"/>
      <c r="AK100" s="2"/>
      <c r="AL100" s="4"/>
      <c r="AM100" s="5"/>
      <c r="AN100" s="1"/>
      <c r="AO100" s="1"/>
      <c r="AP100" s="1"/>
      <c r="AQ100" s="1"/>
      <c r="AR100" s="104"/>
      <c r="AS100" s="10"/>
      <c r="AT100" s="1"/>
      <c r="AU100" s="1"/>
    </row>
    <row r="101" spans="1:47" s="14" customFormat="1" x14ac:dyDescent="0.25">
      <c r="A101" s="8"/>
      <c r="B101" s="9"/>
      <c r="C101" s="8"/>
      <c r="D101" s="10"/>
      <c r="E101" s="11"/>
      <c r="F101" s="119"/>
      <c r="G101" s="6"/>
      <c r="H101" s="12"/>
      <c r="I101" s="12"/>
      <c r="J101" s="2"/>
      <c r="K101" s="6"/>
      <c r="L101" s="13"/>
      <c r="M101" s="13"/>
      <c r="N101" s="13"/>
      <c r="O101" s="13"/>
      <c r="P101" s="13"/>
      <c r="Q101" s="13"/>
      <c r="R101" s="2"/>
      <c r="S101" s="1"/>
      <c r="T101" s="1"/>
      <c r="U101" s="2"/>
      <c r="V101" s="1"/>
      <c r="W101" s="1"/>
      <c r="X101" s="2"/>
      <c r="Y101" s="1"/>
      <c r="Z101" s="1"/>
      <c r="AA101" s="3"/>
      <c r="AB101" s="1"/>
      <c r="AC101" s="1"/>
      <c r="AD101" s="3"/>
      <c r="AE101" s="1"/>
      <c r="AF101" s="1"/>
      <c r="AG101" s="2"/>
      <c r="AH101" s="1"/>
      <c r="AI101" s="1"/>
      <c r="AJ101" s="2"/>
      <c r="AK101" s="2"/>
      <c r="AL101" s="4"/>
      <c r="AM101" s="5"/>
      <c r="AN101" s="1"/>
      <c r="AO101" s="1"/>
      <c r="AP101" s="1"/>
      <c r="AQ101" s="1"/>
      <c r="AR101" s="104"/>
      <c r="AS101" s="10"/>
      <c r="AT101" s="1"/>
      <c r="AU101" s="1"/>
    </row>
    <row r="102" spans="1:47" s="14" customFormat="1" x14ac:dyDescent="0.25">
      <c r="A102" s="8"/>
      <c r="B102" s="9"/>
      <c r="C102" s="8"/>
      <c r="D102" s="10"/>
      <c r="E102" s="11"/>
      <c r="F102" s="119"/>
      <c r="G102" s="6"/>
      <c r="H102" s="12"/>
      <c r="I102" s="12"/>
      <c r="J102" s="2"/>
      <c r="K102" s="6"/>
      <c r="L102" s="13"/>
      <c r="M102" s="13"/>
      <c r="N102" s="13"/>
      <c r="O102" s="13"/>
      <c r="P102" s="13"/>
      <c r="Q102" s="13"/>
      <c r="R102" s="2"/>
      <c r="S102" s="1"/>
      <c r="T102" s="1"/>
      <c r="U102" s="2"/>
      <c r="V102" s="1"/>
      <c r="W102" s="1"/>
      <c r="X102" s="2"/>
      <c r="Y102" s="1"/>
      <c r="Z102" s="1"/>
      <c r="AA102" s="3"/>
      <c r="AB102" s="1"/>
      <c r="AC102" s="1"/>
      <c r="AD102" s="3"/>
      <c r="AE102" s="1"/>
      <c r="AF102" s="1"/>
      <c r="AG102" s="2"/>
      <c r="AH102" s="1"/>
      <c r="AI102" s="1"/>
      <c r="AJ102" s="2"/>
      <c r="AK102" s="2"/>
      <c r="AL102" s="4"/>
      <c r="AM102" s="5"/>
      <c r="AN102" s="1"/>
      <c r="AO102" s="1"/>
      <c r="AP102" s="1"/>
      <c r="AQ102" s="1"/>
      <c r="AR102" s="104"/>
      <c r="AS102" s="10"/>
      <c r="AT102" s="1"/>
      <c r="AU102" s="1"/>
    </row>
    <row r="103" spans="1:47" s="14" customFormat="1" x14ac:dyDescent="0.25">
      <c r="A103" s="8"/>
      <c r="B103" s="9"/>
      <c r="C103" s="8"/>
      <c r="D103" s="10"/>
      <c r="E103" s="11"/>
      <c r="F103" s="119"/>
      <c r="G103" s="6"/>
      <c r="H103" s="12"/>
      <c r="I103" s="12"/>
      <c r="J103" s="2"/>
      <c r="K103" s="6"/>
      <c r="L103" s="13"/>
      <c r="M103" s="13"/>
      <c r="N103" s="13"/>
      <c r="O103" s="13"/>
      <c r="P103" s="13"/>
      <c r="Q103" s="13"/>
      <c r="R103" s="2"/>
      <c r="S103" s="1"/>
      <c r="T103" s="1"/>
      <c r="U103" s="2"/>
      <c r="V103" s="1"/>
      <c r="W103" s="1"/>
      <c r="X103" s="2"/>
      <c r="Y103" s="1"/>
      <c r="Z103" s="1"/>
      <c r="AA103" s="3"/>
      <c r="AB103" s="1"/>
      <c r="AC103" s="1"/>
      <c r="AD103" s="3"/>
      <c r="AE103" s="1"/>
      <c r="AF103" s="1"/>
      <c r="AG103" s="2"/>
      <c r="AH103" s="1"/>
      <c r="AI103" s="1"/>
      <c r="AJ103" s="2"/>
      <c r="AK103" s="2"/>
      <c r="AL103" s="4"/>
      <c r="AM103" s="5"/>
      <c r="AN103" s="1"/>
      <c r="AO103" s="1"/>
      <c r="AP103" s="1"/>
      <c r="AQ103" s="1"/>
      <c r="AR103" s="104"/>
      <c r="AS103" s="10"/>
      <c r="AT103" s="1"/>
      <c r="AU103" s="1"/>
    </row>
    <row r="104" spans="1:47" s="14" customFormat="1" x14ac:dyDescent="0.25">
      <c r="A104" s="8"/>
      <c r="B104" s="9"/>
      <c r="C104" s="8"/>
      <c r="D104" s="10"/>
      <c r="E104" s="11"/>
      <c r="F104" s="119"/>
      <c r="G104" s="6"/>
      <c r="H104" s="12"/>
      <c r="I104" s="12"/>
      <c r="J104" s="2"/>
      <c r="K104" s="6"/>
      <c r="L104" s="13"/>
      <c r="M104" s="13"/>
      <c r="N104" s="13"/>
      <c r="O104" s="13"/>
      <c r="P104" s="13"/>
      <c r="Q104" s="13"/>
      <c r="R104" s="2"/>
      <c r="S104" s="1"/>
      <c r="T104" s="1"/>
      <c r="U104" s="2"/>
      <c r="V104" s="1"/>
      <c r="W104" s="1"/>
      <c r="X104" s="2"/>
      <c r="Y104" s="1"/>
      <c r="Z104" s="1"/>
      <c r="AA104" s="3"/>
      <c r="AB104" s="1"/>
      <c r="AC104" s="1"/>
      <c r="AD104" s="3"/>
      <c r="AE104" s="1"/>
      <c r="AF104" s="1"/>
      <c r="AG104" s="2"/>
      <c r="AH104" s="1"/>
      <c r="AI104" s="1"/>
      <c r="AJ104" s="2"/>
      <c r="AK104" s="2"/>
      <c r="AL104" s="4"/>
      <c r="AM104" s="5"/>
      <c r="AN104" s="1"/>
      <c r="AO104" s="1"/>
      <c r="AP104" s="1"/>
      <c r="AQ104" s="1"/>
      <c r="AR104" s="104"/>
      <c r="AS104" s="10"/>
      <c r="AT104" s="1"/>
      <c r="AU104" s="1"/>
    </row>
    <row r="105" spans="1:47" s="14" customFormat="1" x14ac:dyDescent="0.25">
      <c r="A105" s="8"/>
      <c r="B105" s="9"/>
      <c r="C105" s="8"/>
      <c r="D105" s="10"/>
      <c r="E105" s="11"/>
      <c r="F105" s="119"/>
      <c r="G105" s="6"/>
      <c r="H105" s="12"/>
      <c r="I105" s="12"/>
      <c r="J105" s="2"/>
      <c r="K105" s="6"/>
      <c r="L105" s="13"/>
      <c r="M105" s="13"/>
      <c r="N105" s="13"/>
      <c r="O105" s="13"/>
      <c r="P105" s="13"/>
      <c r="Q105" s="13"/>
      <c r="R105" s="2"/>
      <c r="S105" s="1"/>
      <c r="T105" s="1"/>
      <c r="U105" s="2"/>
      <c r="V105" s="1"/>
      <c r="W105" s="1"/>
      <c r="X105" s="2"/>
      <c r="Y105" s="1"/>
      <c r="Z105" s="1"/>
      <c r="AA105" s="3"/>
      <c r="AB105" s="1"/>
      <c r="AC105" s="1"/>
      <c r="AD105" s="3"/>
      <c r="AE105" s="1"/>
      <c r="AF105" s="1"/>
      <c r="AG105" s="2"/>
      <c r="AH105" s="1"/>
      <c r="AI105" s="1"/>
      <c r="AJ105" s="2"/>
      <c r="AK105" s="2"/>
      <c r="AL105" s="4"/>
      <c r="AM105" s="5"/>
      <c r="AN105" s="1"/>
      <c r="AO105" s="1"/>
      <c r="AP105" s="1"/>
      <c r="AQ105" s="1"/>
      <c r="AR105" s="104"/>
      <c r="AS105" s="10"/>
      <c r="AT105" s="1"/>
      <c r="AU105" s="1"/>
    </row>
    <row r="106" spans="1:47" s="14" customFormat="1" x14ac:dyDescent="0.25">
      <c r="A106" s="8"/>
      <c r="B106" s="9"/>
      <c r="C106" s="8"/>
      <c r="D106" s="10"/>
      <c r="E106" s="11"/>
      <c r="F106" s="119"/>
      <c r="G106" s="6"/>
      <c r="H106" s="12"/>
      <c r="I106" s="12"/>
      <c r="J106" s="2"/>
      <c r="K106" s="6"/>
      <c r="L106" s="13"/>
      <c r="M106" s="13"/>
      <c r="N106" s="13"/>
      <c r="O106" s="13"/>
      <c r="P106" s="13"/>
      <c r="Q106" s="13"/>
      <c r="R106" s="2"/>
      <c r="S106" s="1"/>
      <c r="T106" s="1"/>
      <c r="U106" s="2"/>
      <c r="V106" s="1"/>
      <c r="W106" s="1"/>
      <c r="X106" s="2"/>
      <c r="Y106" s="1"/>
      <c r="Z106" s="1"/>
      <c r="AA106" s="3"/>
      <c r="AB106" s="1"/>
      <c r="AC106" s="1"/>
      <c r="AD106" s="3"/>
      <c r="AE106" s="1"/>
      <c r="AF106" s="1"/>
      <c r="AG106" s="2"/>
      <c r="AH106" s="1"/>
      <c r="AI106" s="1"/>
      <c r="AJ106" s="2"/>
      <c r="AK106" s="2"/>
      <c r="AL106" s="4"/>
      <c r="AM106" s="5"/>
      <c r="AN106" s="1"/>
      <c r="AO106" s="1"/>
      <c r="AP106" s="1"/>
      <c r="AQ106" s="1"/>
      <c r="AR106" s="104"/>
      <c r="AS106" s="10"/>
      <c r="AT106" s="1"/>
      <c r="AU106" s="1"/>
    </row>
    <row r="107" spans="1:47" s="14" customFormat="1" x14ac:dyDescent="0.25">
      <c r="A107" s="8"/>
      <c r="B107" s="9"/>
      <c r="C107" s="8"/>
      <c r="D107" s="10"/>
      <c r="E107" s="11"/>
      <c r="F107" s="119"/>
      <c r="G107" s="6"/>
      <c r="H107" s="12"/>
      <c r="I107" s="12"/>
      <c r="J107" s="2"/>
      <c r="K107" s="6"/>
      <c r="L107" s="13"/>
      <c r="M107" s="13"/>
      <c r="N107" s="13"/>
      <c r="O107" s="13"/>
      <c r="P107" s="13"/>
      <c r="Q107" s="13"/>
      <c r="R107" s="2"/>
      <c r="S107" s="1"/>
      <c r="T107" s="1"/>
      <c r="U107" s="2"/>
      <c r="V107" s="1"/>
      <c r="W107" s="1"/>
      <c r="X107" s="2"/>
      <c r="Y107" s="1"/>
      <c r="Z107" s="1"/>
      <c r="AA107" s="3"/>
      <c r="AB107" s="1"/>
      <c r="AC107" s="1"/>
      <c r="AD107" s="3"/>
      <c r="AE107" s="1"/>
      <c r="AF107" s="1"/>
      <c r="AG107" s="2"/>
      <c r="AH107" s="1"/>
      <c r="AI107" s="1"/>
      <c r="AJ107" s="2"/>
      <c r="AK107" s="2"/>
      <c r="AL107" s="4"/>
      <c r="AM107" s="5"/>
      <c r="AN107" s="1"/>
      <c r="AO107" s="1"/>
      <c r="AP107" s="1"/>
      <c r="AQ107" s="1"/>
      <c r="AR107" s="104"/>
      <c r="AS107" s="10"/>
      <c r="AT107" s="1"/>
      <c r="AU107" s="1"/>
    </row>
    <row r="108" spans="1:47" s="14" customFormat="1" x14ac:dyDescent="0.25">
      <c r="A108" s="8"/>
      <c r="B108" s="9"/>
      <c r="C108" s="8"/>
      <c r="D108" s="10"/>
      <c r="E108" s="11"/>
      <c r="F108" s="119"/>
      <c r="G108" s="6"/>
      <c r="H108" s="12"/>
      <c r="I108" s="12"/>
      <c r="J108" s="2"/>
      <c r="K108" s="6"/>
      <c r="L108" s="13"/>
      <c r="M108" s="13"/>
      <c r="N108" s="13"/>
      <c r="O108" s="13"/>
      <c r="P108" s="13"/>
      <c r="Q108" s="13"/>
      <c r="R108" s="2"/>
      <c r="S108" s="1"/>
      <c r="T108" s="1"/>
      <c r="U108" s="2"/>
      <c r="V108" s="1"/>
      <c r="W108" s="1"/>
      <c r="X108" s="2"/>
      <c r="Y108" s="1"/>
      <c r="Z108" s="1"/>
      <c r="AA108" s="3"/>
      <c r="AB108" s="1"/>
      <c r="AC108" s="1"/>
      <c r="AD108" s="3"/>
      <c r="AE108" s="1"/>
      <c r="AF108" s="1"/>
      <c r="AG108" s="2"/>
      <c r="AH108" s="1"/>
      <c r="AI108" s="1"/>
      <c r="AJ108" s="2"/>
      <c r="AK108" s="2"/>
      <c r="AL108" s="4"/>
      <c r="AM108" s="5"/>
      <c r="AN108" s="1"/>
      <c r="AO108" s="1"/>
      <c r="AP108" s="1"/>
      <c r="AQ108" s="1"/>
      <c r="AR108" s="104"/>
      <c r="AS108" s="10"/>
      <c r="AT108" s="1"/>
      <c r="AU108" s="1"/>
    </row>
    <row r="109" spans="1:47" s="14" customFormat="1" x14ac:dyDescent="0.25">
      <c r="A109" s="8"/>
      <c r="B109" s="9"/>
      <c r="C109" s="8"/>
      <c r="D109" s="10"/>
      <c r="E109" s="11"/>
      <c r="F109" s="119"/>
      <c r="G109" s="6"/>
      <c r="H109" s="12"/>
      <c r="I109" s="12"/>
      <c r="J109" s="2"/>
      <c r="K109" s="6"/>
      <c r="L109" s="13"/>
      <c r="M109" s="13"/>
      <c r="N109" s="13"/>
      <c r="O109" s="13"/>
      <c r="P109" s="13"/>
      <c r="Q109" s="13"/>
      <c r="R109" s="2"/>
      <c r="S109" s="1"/>
      <c r="T109" s="1"/>
      <c r="U109" s="2"/>
      <c r="V109" s="1"/>
      <c r="W109" s="1"/>
      <c r="X109" s="2"/>
      <c r="Y109" s="1"/>
      <c r="Z109" s="1"/>
      <c r="AA109" s="3"/>
      <c r="AB109" s="1"/>
      <c r="AC109" s="1"/>
      <c r="AD109" s="3"/>
      <c r="AE109" s="1"/>
      <c r="AF109" s="1"/>
      <c r="AG109" s="2"/>
      <c r="AH109" s="1"/>
      <c r="AI109" s="1"/>
      <c r="AJ109" s="2"/>
      <c r="AK109" s="2"/>
      <c r="AL109" s="4"/>
      <c r="AM109" s="5"/>
      <c r="AN109" s="1"/>
      <c r="AO109" s="1"/>
      <c r="AP109" s="1"/>
      <c r="AQ109" s="1"/>
      <c r="AR109" s="104"/>
      <c r="AS109" s="10"/>
      <c r="AT109" s="1"/>
      <c r="AU109" s="1"/>
    </row>
    <row r="110" spans="1:47" s="14" customFormat="1" x14ac:dyDescent="0.25">
      <c r="A110" s="8"/>
      <c r="B110" s="9"/>
      <c r="C110" s="8"/>
      <c r="D110" s="10"/>
      <c r="E110" s="11"/>
      <c r="F110" s="119"/>
      <c r="G110" s="6"/>
      <c r="H110" s="12"/>
      <c r="I110" s="12"/>
      <c r="J110" s="2"/>
      <c r="K110" s="6"/>
      <c r="L110" s="13"/>
      <c r="M110" s="13"/>
      <c r="N110" s="13"/>
      <c r="O110" s="13"/>
      <c r="P110" s="13"/>
      <c r="Q110" s="13"/>
      <c r="R110" s="2"/>
      <c r="S110" s="1"/>
      <c r="T110" s="1"/>
      <c r="U110" s="2"/>
      <c r="V110" s="1"/>
      <c r="W110" s="1"/>
      <c r="X110" s="2"/>
      <c r="Y110" s="1"/>
      <c r="Z110" s="1"/>
      <c r="AA110" s="3"/>
      <c r="AB110" s="1"/>
      <c r="AC110" s="1"/>
      <c r="AD110" s="3"/>
      <c r="AE110" s="1"/>
      <c r="AF110" s="1"/>
      <c r="AG110" s="2"/>
      <c r="AH110" s="1"/>
      <c r="AI110" s="1"/>
      <c r="AJ110" s="2"/>
      <c r="AK110" s="2"/>
      <c r="AL110" s="4"/>
      <c r="AM110" s="5"/>
      <c r="AN110" s="1"/>
      <c r="AO110" s="1"/>
      <c r="AP110" s="1"/>
      <c r="AQ110" s="1"/>
      <c r="AR110" s="104"/>
      <c r="AS110" s="10"/>
      <c r="AT110" s="1"/>
      <c r="AU110" s="1"/>
    </row>
    <row r="111" spans="1:47" s="14" customFormat="1" x14ac:dyDescent="0.25">
      <c r="A111" s="8"/>
      <c r="B111" s="9"/>
      <c r="C111" s="8"/>
      <c r="D111" s="10"/>
      <c r="E111" s="11"/>
      <c r="F111" s="119"/>
      <c r="G111" s="6"/>
      <c r="H111" s="12"/>
      <c r="I111" s="12"/>
      <c r="J111" s="2"/>
      <c r="K111" s="6"/>
      <c r="L111" s="13"/>
      <c r="M111" s="13"/>
      <c r="N111" s="13"/>
      <c r="O111" s="13"/>
      <c r="P111" s="13"/>
      <c r="Q111" s="13"/>
      <c r="R111" s="2"/>
      <c r="S111" s="1"/>
      <c r="T111" s="1"/>
      <c r="U111" s="2"/>
      <c r="V111" s="1"/>
      <c r="W111" s="1"/>
      <c r="X111" s="2"/>
      <c r="Y111" s="1"/>
      <c r="Z111" s="1"/>
      <c r="AA111" s="3"/>
      <c r="AB111" s="1"/>
      <c r="AC111" s="1"/>
      <c r="AD111" s="3"/>
      <c r="AE111" s="1"/>
      <c r="AF111" s="1"/>
      <c r="AG111" s="2"/>
      <c r="AH111" s="1"/>
      <c r="AI111" s="1"/>
      <c r="AJ111" s="2"/>
      <c r="AK111" s="2"/>
      <c r="AL111" s="4"/>
      <c r="AM111" s="5"/>
      <c r="AN111" s="1"/>
      <c r="AO111" s="1"/>
      <c r="AP111" s="1"/>
      <c r="AQ111" s="1"/>
      <c r="AR111" s="104"/>
      <c r="AS111" s="10"/>
      <c r="AT111" s="1"/>
      <c r="AU111" s="1"/>
    </row>
    <row r="112" spans="1:47" s="14" customFormat="1" x14ac:dyDescent="0.25">
      <c r="A112" s="8"/>
      <c r="B112" s="9"/>
      <c r="C112" s="8"/>
      <c r="D112" s="10"/>
      <c r="E112" s="11"/>
      <c r="F112" s="119"/>
      <c r="G112" s="6"/>
      <c r="H112" s="12"/>
      <c r="I112" s="12"/>
      <c r="J112" s="2"/>
      <c r="K112" s="6"/>
      <c r="L112" s="13"/>
      <c r="M112" s="13"/>
      <c r="N112" s="13"/>
      <c r="O112" s="13"/>
      <c r="P112" s="13"/>
      <c r="Q112" s="13"/>
      <c r="R112" s="2"/>
      <c r="S112" s="1"/>
      <c r="T112" s="1"/>
      <c r="U112" s="2"/>
      <c r="V112" s="1"/>
      <c r="W112" s="1"/>
      <c r="X112" s="2"/>
      <c r="Y112" s="1"/>
      <c r="Z112" s="1"/>
      <c r="AA112" s="3"/>
      <c r="AB112" s="1"/>
      <c r="AC112" s="1"/>
      <c r="AD112" s="3"/>
      <c r="AE112" s="1"/>
      <c r="AF112" s="1"/>
      <c r="AG112" s="2"/>
      <c r="AH112" s="1"/>
      <c r="AI112" s="1"/>
      <c r="AJ112" s="2"/>
      <c r="AK112" s="2"/>
      <c r="AL112" s="4"/>
      <c r="AM112" s="5"/>
      <c r="AN112" s="1"/>
      <c r="AO112" s="1"/>
      <c r="AP112" s="1"/>
      <c r="AQ112" s="1"/>
      <c r="AR112" s="104"/>
      <c r="AS112" s="10"/>
      <c r="AT112" s="1"/>
      <c r="AU112" s="1"/>
    </row>
    <row r="113" spans="1:47" s="14" customFormat="1" x14ac:dyDescent="0.25">
      <c r="A113" s="8"/>
      <c r="B113" s="9"/>
      <c r="C113" s="8"/>
      <c r="D113" s="10"/>
      <c r="E113" s="11"/>
      <c r="F113" s="119"/>
      <c r="G113" s="6"/>
      <c r="H113" s="12"/>
      <c r="I113" s="12"/>
      <c r="J113" s="2"/>
      <c r="K113" s="6"/>
      <c r="L113" s="13"/>
      <c r="M113" s="13"/>
      <c r="N113" s="13"/>
      <c r="O113" s="13"/>
      <c r="P113" s="13"/>
      <c r="Q113" s="13"/>
      <c r="R113" s="2"/>
      <c r="S113" s="1"/>
      <c r="T113" s="1"/>
      <c r="U113" s="2"/>
      <c r="V113" s="1"/>
      <c r="W113" s="1"/>
      <c r="X113" s="2"/>
      <c r="Y113" s="1"/>
      <c r="Z113" s="1"/>
      <c r="AA113" s="3"/>
      <c r="AB113" s="1"/>
      <c r="AC113" s="1"/>
      <c r="AD113" s="3"/>
      <c r="AE113" s="1"/>
      <c r="AF113" s="1"/>
      <c r="AG113" s="2"/>
      <c r="AH113" s="1"/>
      <c r="AI113" s="1"/>
      <c r="AJ113" s="2"/>
      <c r="AK113" s="2"/>
      <c r="AL113" s="4"/>
      <c r="AM113" s="5"/>
      <c r="AN113" s="1"/>
      <c r="AO113" s="1"/>
      <c r="AP113" s="1"/>
      <c r="AQ113" s="1"/>
      <c r="AR113" s="104"/>
      <c r="AS113" s="10"/>
      <c r="AT113" s="1"/>
      <c r="AU113" s="1"/>
    </row>
    <row r="114" spans="1:47" s="14" customFormat="1" x14ac:dyDescent="0.25">
      <c r="A114" s="8"/>
      <c r="B114" s="9"/>
      <c r="C114" s="8"/>
      <c r="D114" s="10"/>
      <c r="E114" s="11"/>
      <c r="F114" s="119"/>
      <c r="G114" s="6"/>
      <c r="H114" s="12"/>
      <c r="I114" s="12"/>
      <c r="J114" s="2"/>
      <c r="K114" s="6"/>
      <c r="L114" s="13"/>
      <c r="M114" s="13"/>
      <c r="N114" s="13"/>
      <c r="O114" s="13"/>
      <c r="P114" s="13"/>
      <c r="Q114" s="13"/>
      <c r="R114" s="2"/>
      <c r="S114" s="1"/>
      <c r="T114" s="1"/>
      <c r="U114" s="2"/>
      <c r="V114" s="1"/>
      <c r="W114" s="1"/>
      <c r="X114" s="2"/>
      <c r="Y114" s="1"/>
      <c r="Z114" s="1"/>
      <c r="AA114" s="3"/>
      <c r="AB114" s="1"/>
      <c r="AC114" s="1"/>
      <c r="AD114" s="3"/>
      <c r="AE114" s="1"/>
      <c r="AF114" s="1"/>
      <c r="AG114" s="2"/>
      <c r="AH114" s="1"/>
      <c r="AI114" s="1"/>
      <c r="AJ114" s="2"/>
      <c r="AK114" s="2"/>
      <c r="AL114" s="4"/>
      <c r="AM114" s="5"/>
      <c r="AN114" s="1"/>
      <c r="AO114" s="1"/>
      <c r="AP114" s="1"/>
      <c r="AQ114" s="1"/>
      <c r="AR114" s="104"/>
      <c r="AS114" s="10"/>
      <c r="AT114" s="1"/>
      <c r="AU114" s="1"/>
    </row>
    <row r="115" spans="1:47" s="14" customFormat="1" x14ac:dyDescent="0.25">
      <c r="A115" s="8"/>
      <c r="B115" s="9"/>
      <c r="C115" s="8"/>
      <c r="D115" s="10"/>
      <c r="E115" s="11"/>
      <c r="F115" s="119"/>
      <c r="G115" s="6"/>
      <c r="H115" s="12"/>
      <c r="I115" s="12"/>
      <c r="J115" s="2"/>
      <c r="K115" s="6"/>
      <c r="L115" s="13"/>
      <c r="M115" s="13"/>
      <c r="N115" s="13"/>
      <c r="O115" s="13"/>
      <c r="P115" s="13"/>
      <c r="Q115" s="13"/>
      <c r="R115" s="2"/>
      <c r="S115" s="1"/>
      <c r="T115" s="1"/>
      <c r="U115" s="2"/>
      <c r="V115" s="1"/>
      <c r="W115" s="1"/>
      <c r="X115" s="2"/>
      <c r="Y115" s="1"/>
      <c r="Z115" s="1"/>
      <c r="AA115" s="3"/>
      <c r="AB115" s="1"/>
      <c r="AC115" s="1"/>
      <c r="AD115" s="3"/>
      <c r="AE115" s="1"/>
      <c r="AF115" s="1"/>
      <c r="AG115" s="2"/>
      <c r="AH115" s="1"/>
      <c r="AI115" s="1"/>
      <c r="AJ115" s="2"/>
      <c r="AK115" s="2"/>
      <c r="AL115" s="4"/>
      <c r="AM115" s="5"/>
      <c r="AN115" s="1"/>
      <c r="AO115" s="1"/>
      <c r="AP115" s="1"/>
      <c r="AQ115" s="1"/>
      <c r="AR115" s="104"/>
      <c r="AS115" s="10"/>
      <c r="AT115" s="1"/>
      <c r="AU115" s="1"/>
    </row>
    <row r="116" spans="1:47" s="14" customFormat="1" x14ac:dyDescent="0.25">
      <c r="A116" s="8"/>
      <c r="B116" s="9"/>
      <c r="C116" s="8"/>
      <c r="D116" s="10"/>
      <c r="E116" s="11"/>
      <c r="F116" s="119"/>
      <c r="G116" s="6"/>
      <c r="H116" s="12"/>
      <c r="I116" s="12"/>
      <c r="J116" s="2"/>
      <c r="K116" s="6"/>
      <c r="L116" s="13"/>
      <c r="M116" s="13"/>
      <c r="N116" s="13"/>
      <c r="O116" s="13"/>
      <c r="P116" s="13"/>
      <c r="Q116" s="13"/>
      <c r="R116" s="2"/>
      <c r="S116" s="1"/>
      <c r="T116" s="1"/>
      <c r="U116" s="2"/>
      <c r="V116" s="1"/>
      <c r="W116" s="1"/>
      <c r="X116" s="2"/>
      <c r="Y116" s="1"/>
      <c r="Z116" s="1"/>
      <c r="AA116" s="3"/>
      <c r="AB116" s="1"/>
      <c r="AC116" s="1"/>
      <c r="AD116" s="3"/>
      <c r="AE116" s="1"/>
      <c r="AF116" s="1"/>
      <c r="AG116" s="2"/>
      <c r="AH116" s="1"/>
      <c r="AI116" s="1"/>
      <c r="AJ116" s="2"/>
      <c r="AK116" s="2"/>
      <c r="AL116" s="4"/>
      <c r="AM116" s="5"/>
      <c r="AN116" s="1"/>
      <c r="AO116" s="1"/>
      <c r="AP116" s="1"/>
      <c r="AQ116" s="1"/>
      <c r="AR116" s="104"/>
      <c r="AS116" s="10"/>
      <c r="AT116" s="1"/>
      <c r="AU116" s="1"/>
    </row>
    <row r="117" spans="1:47" s="14" customFormat="1" x14ac:dyDescent="0.25">
      <c r="A117" s="8"/>
      <c r="B117" s="9"/>
      <c r="C117" s="8"/>
      <c r="D117" s="10"/>
      <c r="E117" s="11"/>
      <c r="F117" s="119"/>
      <c r="G117" s="6"/>
      <c r="H117" s="12"/>
      <c r="I117" s="12"/>
      <c r="J117" s="2"/>
      <c r="K117" s="6"/>
      <c r="L117" s="13"/>
      <c r="M117" s="13"/>
      <c r="N117" s="13"/>
      <c r="O117" s="13"/>
      <c r="P117" s="13"/>
      <c r="Q117" s="13"/>
      <c r="R117" s="2"/>
      <c r="S117" s="1"/>
      <c r="T117" s="1"/>
      <c r="U117" s="2"/>
      <c r="V117" s="1"/>
      <c r="W117" s="1"/>
      <c r="X117" s="2"/>
      <c r="Y117" s="1"/>
      <c r="Z117" s="1"/>
      <c r="AA117" s="3"/>
      <c r="AB117" s="1"/>
      <c r="AC117" s="1"/>
      <c r="AD117" s="3"/>
      <c r="AE117" s="1"/>
      <c r="AF117" s="1"/>
      <c r="AG117" s="2"/>
      <c r="AH117" s="1"/>
      <c r="AI117" s="1"/>
      <c r="AJ117" s="2"/>
      <c r="AK117" s="2"/>
      <c r="AL117" s="4"/>
      <c r="AM117" s="5"/>
      <c r="AN117" s="1"/>
      <c r="AO117" s="1"/>
      <c r="AP117" s="1"/>
      <c r="AQ117" s="1"/>
      <c r="AR117" s="104"/>
      <c r="AS117" s="10"/>
      <c r="AT117" s="1"/>
      <c r="AU117" s="1"/>
    </row>
    <row r="118" spans="1:47" s="14" customFormat="1" x14ac:dyDescent="0.25">
      <c r="A118" s="8"/>
      <c r="B118" s="9"/>
      <c r="C118" s="8"/>
      <c r="D118" s="10"/>
      <c r="E118" s="11"/>
      <c r="F118" s="119"/>
      <c r="G118" s="6"/>
      <c r="H118" s="12"/>
      <c r="I118" s="12"/>
      <c r="J118" s="2"/>
      <c r="K118" s="6"/>
      <c r="L118" s="13"/>
      <c r="M118" s="13"/>
      <c r="N118" s="13"/>
      <c r="O118" s="13"/>
      <c r="P118" s="13"/>
      <c r="Q118" s="13"/>
      <c r="R118" s="2"/>
      <c r="S118" s="1"/>
      <c r="T118" s="1"/>
      <c r="U118" s="2"/>
      <c r="V118" s="1"/>
      <c r="W118" s="1"/>
      <c r="X118" s="2"/>
      <c r="Y118" s="1"/>
      <c r="Z118" s="1"/>
      <c r="AA118" s="3"/>
      <c r="AB118" s="1"/>
      <c r="AC118" s="1"/>
      <c r="AD118" s="3"/>
      <c r="AE118" s="1"/>
      <c r="AF118" s="1"/>
      <c r="AG118" s="2"/>
      <c r="AH118" s="1"/>
      <c r="AI118" s="1"/>
      <c r="AJ118" s="2"/>
      <c r="AK118" s="2"/>
      <c r="AL118" s="4"/>
      <c r="AM118" s="5"/>
      <c r="AN118" s="1"/>
      <c r="AO118" s="1"/>
      <c r="AP118" s="1"/>
      <c r="AQ118" s="1"/>
      <c r="AR118" s="104"/>
      <c r="AS118" s="10"/>
      <c r="AT118" s="1"/>
      <c r="AU118" s="1"/>
    </row>
    <row r="119" spans="1:47" s="14" customFormat="1" x14ac:dyDescent="0.25">
      <c r="A119" s="8"/>
      <c r="B119" s="9"/>
      <c r="C119" s="8"/>
      <c r="D119" s="10"/>
      <c r="E119" s="11"/>
      <c r="F119" s="119"/>
      <c r="G119" s="6"/>
      <c r="H119" s="12"/>
      <c r="I119" s="12"/>
      <c r="J119" s="2"/>
      <c r="K119" s="6"/>
      <c r="L119" s="13"/>
      <c r="M119" s="13"/>
      <c r="N119" s="13"/>
      <c r="O119" s="13"/>
      <c r="P119" s="13"/>
      <c r="Q119" s="13"/>
      <c r="R119" s="2"/>
      <c r="S119" s="1"/>
      <c r="T119" s="1"/>
      <c r="U119" s="2"/>
      <c r="V119" s="1"/>
      <c r="W119" s="1"/>
      <c r="X119" s="2"/>
      <c r="Y119" s="1"/>
      <c r="Z119" s="1"/>
      <c r="AA119" s="3"/>
      <c r="AB119" s="1"/>
      <c r="AC119" s="1"/>
      <c r="AD119" s="3"/>
      <c r="AE119" s="1"/>
      <c r="AF119" s="1"/>
      <c r="AG119" s="2"/>
      <c r="AH119" s="1"/>
      <c r="AI119" s="1"/>
      <c r="AJ119" s="2"/>
      <c r="AK119" s="2"/>
      <c r="AL119" s="4"/>
      <c r="AM119" s="5"/>
      <c r="AN119" s="1"/>
      <c r="AO119" s="1"/>
      <c r="AP119" s="1"/>
      <c r="AQ119" s="1"/>
      <c r="AR119" s="104"/>
      <c r="AS119" s="10"/>
      <c r="AT119" s="1"/>
      <c r="AU119" s="1"/>
    </row>
    <row r="120" spans="1:47" s="14" customFormat="1" x14ac:dyDescent="0.25">
      <c r="A120" s="8"/>
      <c r="B120" s="9"/>
      <c r="C120" s="8"/>
      <c r="D120" s="10"/>
      <c r="E120" s="11"/>
      <c r="F120" s="119"/>
      <c r="G120" s="6"/>
      <c r="H120" s="12"/>
      <c r="I120" s="12"/>
      <c r="J120" s="2"/>
      <c r="K120" s="6"/>
      <c r="L120" s="13"/>
      <c r="M120" s="13"/>
      <c r="N120" s="13"/>
      <c r="O120" s="13"/>
      <c r="P120" s="13"/>
      <c r="Q120" s="13"/>
      <c r="R120" s="2"/>
      <c r="S120" s="1"/>
      <c r="T120" s="1"/>
      <c r="U120" s="2"/>
      <c r="V120" s="1"/>
      <c r="W120" s="1"/>
      <c r="X120" s="2"/>
      <c r="Y120" s="1"/>
      <c r="Z120" s="1"/>
      <c r="AA120" s="3"/>
      <c r="AB120" s="1"/>
      <c r="AC120" s="1"/>
      <c r="AD120" s="3"/>
      <c r="AE120" s="1"/>
      <c r="AF120" s="1"/>
      <c r="AG120" s="2"/>
      <c r="AH120" s="1"/>
      <c r="AI120" s="1"/>
      <c r="AJ120" s="2"/>
      <c r="AK120" s="2"/>
      <c r="AL120" s="4"/>
      <c r="AM120" s="5"/>
      <c r="AN120" s="1"/>
      <c r="AO120" s="1"/>
      <c r="AP120" s="1"/>
      <c r="AQ120" s="1"/>
      <c r="AR120" s="104"/>
      <c r="AS120" s="10"/>
      <c r="AT120" s="1"/>
      <c r="AU120" s="1"/>
    </row>
    <row r="121" spans="1:47" s="14" customFormat="1" x14ac:dyDescent="0.25">
      <c r="A121" s="8"/>
      <c r="B121" s="9"/>
      <c r="C121" s="8"/>
      <c r="D121" s="10"/>
      <c r="E121" s="11"/>
      <c r="F121" s="119"/>
      <c r="G121" s="6"/>
      <c r="H121" s="12"/>
      <c r="I121" s="12"/>
      <c r="J121" s="2"/>
      <c r="K121" s="6"/>
      <c r="L121" s="13"/>
      <c r="M121" s="13"/>
      <c r="N121" s="13"/>
      <c r="O121" s="13"/>
      <c r="P121" s="13"/>
      <c r="Q121" s="13"/>
      <c r="R121" s="2"/>
      <c r="S121" s="1"/>
      <c r="T121" s="1"/>
      <c r="U121" s="2"/>
      <c r="V121" s="1"/>
      <c r="W121" s="1"/>
      <c r="X121" s="2"/>
      <c r="Y121" s="1"/>
      <c r="Z121" s="1"/>
      <c r="AA121" s="3"/>
      <c r="AB121" s="1"/>
      <c r="AC121" s="1"/>
      <c r="AD121" s="3"/>
      <c r="AE121" s="1"/>
      <c r="AF121" s="1"/>
      <c r="AG121" s="2"/>
      <c r="AH121" s="1"/>
      <c r="AI121" s="1"/>
      <c r="AJ121" s="2"/>
      <c r="AK121" s="2"/>
      <c r="AL121" s="4"/>
      <c r="AM121" s="5"/>
      <c r="AN121" s="1"/>
      <c r="AO121" s="1"/>
      <c r="AP121" s="1"/>
      <c r="AQ121" s="1"/>
      <c r="AR121" s="104"/>
      <c r="AS121" s="10"/>
      <c r="AT121" s="1"/>
      <c r="AU121" s="1"/>
    </row>
    <row r="122" spans="1:47" s="14" customFormat="1" x14ac:dyDescent="0.25">
      <c r="A122" s="8"/>
      <c r="B122" s="9"/>
      <c r="C122" s="8"/>
      <c r="D122" s="10"/>
      <c r="E122" s="11"/>
      <c r="F122" s="119"/>
      <c r="G122" s="6"/>
      <c r="H122" s="12"/>
      <c r="I122" s="12"/>
      <c r="J122" s="2"/>
      <c r="K122" s="6"/>
      <c r="L122" s="13"/>
      <c r="M122" s="13"/>
      <c r="N122" s="13"/>
      <c r="O122" s="13"/>
      <c r="P122" s="13"/>
      <c r="Q122" s="13"/>
      <c r="R122" s="2"/>
      <c r="S122" s="1"/>
      <c r="T122" s="1"/>
      <c r="U122" s="2"/>
      <c r="V122" s="1"/>
      <c r="W122" s="1"/>
      <c r="X122" s="2"/>
      <c r="Y122" s="1"/>
      <c r="Z122" s="1"/>
      <c r="AA122" s="3"/>
      <c r="AB122" s="1"/>
      <c r="AC122" s="1"/>
      <c r="AD122" s="3"/>
      <c r="AE122" s="1"/>
      <c r="AF122" s="1"/>
      <c r="AG122" s="2"/>
      <c r="AH122" s="1"/>
      <c r="AI122" s="1"/>
      <c r="AJ122" s="2"/>
      <c r="AK122" s="2"/>
      <c r="AL122" s="4"/>
      <c r="AM122" s="5"/>
      <c r="AN122" s="1"/>
      <c r="AO122" s="1"/>
      <c r="AP122" s="1"/>
      <c r="AQ122" s="1"/>
      <c r="AR122" s="104"/>
      <c r="AS122" s="10"/>
      <c r="AT122" s="1"/>
      <c r="AU122" s="1"/>
    </row>
    <row r="123" spans="1:47" s="14" customFormat="1" x14ac:dyDescent="0.25">
      <c r="A123" s="8"/>
      <c r="B123" s="9"/>
      <c r="C123" s="8"/>
      <c r="D123" s="10"/>
      <c r="E123" s="11"/>
      <c r="F123" s="119"/>
      <c r="G123" s="6"/>
      <c r="H123" s="12"/>
      <c r="I123" s="12"/>
      <c r="J123" s="2"/>
      <c r="K123" s="6"/>
      <c r="L123" s="13"/>
      <c r="M123" s="13"/>
      <c r="N123" s="13"/>
      <c r="O123" s="13"/>
      <c r="P123" s="13"/>
      <c r="Q123" s="13"/>
      <c r="R123" s="2"/>
      <c r="S123" s="1"/>
      <c r="T123" s="1"/>
      <c r="U123" s="2"/>
      <c r="V123" s="1"/>
      <c r="W123" s="1"/>
      <c r="X123" s="2"/>
      <c r="Y123" s="1"/>
      <c r="Z123" s="1"/>
      <c r="AA123" s="3"/>
      <c r="AB123" s="1"/>
      <c r="AC123" s="1"/>
      <c r="AD123" s="3"/>
      <c r="AE123" s="1"/>
      <c r="AF123" s="1"/>
      <c r="AG123" s="2"/>
      <c r="AH123" s="1"/>
      <c r="AI123" s="1"/>
      <c r="AJ123" s="2"/>
      <c r="AK123" s="2"/>
      <c r="AL123" s="4"/>
      <c r="AM123" s="5"/>
      <c r="AN123" s="1"/>
      <c r="AO123" s="1"/>
      <c r="AP123" s="1"/>
      <c r="AQ123" s="1"/>
      <c r="AR123" s="6"/>
      <c r="AS123" s="10"/>
      <c r="AT123" s="1"/>
      <c r="AU123" s="1"/>
    </row>
    <row r="124" spans="1:47" s="14" customFormat="1" x14ac:dyDescent="0.25">
      <c r="A124" s="8"/>
      <c r="B124" s="9"/>
      <c r="C124" s="8"/>
      <c r="D124" s="10"/>
      <c r="E124" s="11"/>
      <c r="F124" s="119"/>
      <c r="G124" s="6"/>
      <c r="H124" s="12"/>
      <c r="I124" s="12"/>
      <c r="J124" s="2"/>
      <c r="K124" s="6"/>
      <c r="L124" s="13"/>
      <c r="M124" s="13"/>
      <c r="N124" s="13"/>
      <c r="O124" s="13"/>
      <c r="P124" s="13"/>
      <c r="Q124" s="13"/>
      <c r="R124" s="2"/>
      <c r="S124" s="1"/>
      <c r="T124" s="1"/>
      <c r="U124" s="2"/>
      <c r="V124" s="1"/>
      <c r="W124" s="1"/>
      <c r="X124" s="2"/>
      <c r="Y124" s="1"/>
      <c r="Z124" s="1"/>
      <c r="AA124" s="3"/>
      <c r="AB124" s="1"/>
      <c r="AC124" s="1"/>
      <c r="AD124" s="3"/>
      <c r="AE124" s="1"/>
      <c r="AF124" s="1"/>
      <c r="AG124" s="2"/>
      <c r="AH124" s="1"/>
      <c r="AI124" s="1"/>
      <c r="AJ124" s="2"/>
      <c r="AK124" s="2"/>
      <c r="AL124" s="4"/>
      <c r="AM124" s="5"/>
      <c r="AN124" s="1"/>
      <c r="AO124" s="1"/>
      <c r="AP124" s="1"/>
      <c r="AQ124" s="1"/>
      <c r="AR124" s="6"/>
      <c r="AS124" s="10"/>
      <c r="AT124" s="1"/>
      <c r="AU124" s="1"/>
    </row>
    <row r="125" spans="1:47" s="14" customFormat="1" x14ac:dyDescent="0.25">
      <c r="A125" s="8"/>
      <c r="B125" s="9"/>
      <c r="C125" s="8"/>
      <c r="D125" s="10"/>
      <c r="E125" s="11"/>
      <c r="F125" s="119"/>
      <c r="G125" s="6"/>
      <c r="H125" s="12"/>
      <c r="I125" s="12"/>
      <c r="J125" s="2"/>
      <c r="K125" s="6"/>
      <c r="L125" s="13"/>
      <c r="M125" s="13"/>
      <c r="N125" s="13"/>
      <c r="O125" s="13"/>
      <c r="P125" s="13"/>
      <c r="Q125" s="13"/>
      <c r="R125" s="2"/>
      <c r="S125" s="1"/>
      <c r="T125" s="1"/>
      <c r="U125" s="2"/>
      <c r="V125" s="1"/>
      <c r="W125" s="1"/>
      <c r="X125" s="2"/>
      <c r="Y125" s="1"/>
      <c r="Z125" s="1"/>
      <c r="AA125" s="3"/>
      <c r="AB125" s="1"/>
      <c r="AC125" s="1"/>
      <c r="AD125" s="3"/>
      <c r="AE125" s="1"/>
      <c r="AF125" s="1"/>
      <c r="AG125" s="2"/>
      <c r="AH125" s="1"/>
      <c r="AI125" s="1"/>
      <c r="AJ125" s="2"/>
      <c r="AK125" s="2"/>
      <c r="AL125" s="4"/>
      <c r="AM125" s="5"/>
      <c r="AN125" s="1"/>
      <c r="AO125" s="1"/>
      <c r="AP125" s="1"/>
      <c r="AQ125" s="1"/>
      <c r="AR125" s="6"/>
      <c r="AS125" s="10"/>
      <c r="AT125" s="1"/>
      <c r="AU125" s="1"/>
    </row>
    <row r="126" spans="1:47" s="14" customFormat="1" x14ac:dyDescent="0.25">
      <c r="A126" s="8"/>
      <c r="B126" s="9"/>
      <c r="C126" s="8"/>
      <c r="D126" s="10"/>
      <c r="E126" s="11"/>
      <c r="F126" s="119"/>
      <c r="G126" s="6"/>
      <c r="H126" s="12"/>
      <c r="I126" s="12"/>
      <c r="J126" s="2"/>
      <c r="K126" s="6"/>
      <c r="L126" s="13"/>
      <c r="M126" s="13"/>
      <c r="N126" s="13"/>
      <c r="O126" s="13"/>
      <c r="P126" s="13"/>
      <c r="Q126" s="13"/>
      <c r="R126" s="2"/>
      <c r="S126" s="1"/>
      <c r="T126" s="1"/>
      <c r="U126" s="2"/>
      <c r="V126" s="1"/>
      <c r="W126" s="1"/>
      <c r="X126" s="2"/>
      <c r="Y126" s="1"/>
      <c r="Z126" s="1"/>
      <c r="AA126" s="3"/>
      <c r="AB126" s="1"/>
      <c r="AC126" s="1"/>
      <c r="AD126" s="3"/>
      <c r="AE126" s="1"/>
      <c r="AF126" s="1"/>
      <c r="AG126" s="2"/>
      <c r="AH126" s="1"/>
      <c r="AI126" s="1"/>
      <c r="AJ126" s="2"/>
      <c r="AK126" s="2"/>
      <c r="AL126" s="4"/>
      <c r="AM126" s="5"/>
      <c r="AN126" s="1"/>
      <c r="AO126" s="1"/>
      <c r="AP126" s="1"/>
      <c r="AQ126" s="1"/>
      <c r="AR126" s="6"/>
      <c r="AS126" s="10"/>
      <c r="AT126" s="1"/>
      <c r="AU126" s="1"/>
    </row>
    <row r="127" spans="1:47" s="14" customFormat="1" x14ac:dyDescent="0.25">
      <c r="A127" s="8"/>
      <c r="B127" s="9"/>
      <c r="C127" s="8"/>
      <c r="D127" s="10"/>
      <c r="E127" s="11"/>
      <c r="F127" s="119"/>
      <c r="G127" s="6"/>
      <c r="H127" s="12"/>
      <c r="I127" s="12"/>
      <c r="J127" s="2"/>
      <c r="K127" s="6"/>
      <c r="L127" s="13"/>
      <c r="M127" s="13"/>
      <c r="N127" s="13"/>
      <c r="O127" s="13"/>
      <c r="P127" s="13"/>
      <c r="Q127" s="13"/>
      <c r="R127" s="2"/>
      <c r="S127" s="1"/>
      <c r="T127" s="1"/>
      <c r="U127" s="2"/>
      <c r="V127" s="1"/>
      <c r="W127" s="1"/>
      <c r="X127" s="2"/>
      <c r="Y127" s="1"/>
      <c r="Z127" s="1"/>
      <c r="AA127" s="3"/>
      <c r="AB127" s="1"/>
      <c r="AC127" s="1"/>
      <c r="AD127" s="3"/>
      <c r="AE127" s="1"/>
      <c r="AF127" s="1"/>
      <c r="AG127" s="2"/>
      <c r="AH127" s="1"/>
      <c r="AI127" s="1"/>
      <c r="AJ127" s="2"/>
      <c r="AK127" s="2"/>
      <c r="AL127" s="4"/>
      <c r="AM127" s="5"/>
      <c r="AN127" s="1"/>
      <c r="AO127" s="1"/>
      <c r="AP127" s="1"/>
      <c r="AQ127" s="1"/>
      <c r="AR127" s="6"/>
      <c r="AS127" s="10"/>
      <c r="AT127" s="1"/>
      <c r="AU127" s="1"/>
    </row>
    <row r="128" spans="1:47" s="14" customFormat="1" x14ac:dyDescent="0.25">
      <c r="A128" s="8"/>
      <c r="B128" s="9"/>
      <c r="C128" s="8"/>
      <c r="D128" s="10"/>
      <c r="E128" s="11"/>
      <c r="F128" s="119"/>
      <c r="G128" s="6"/>
      <c r="H128" s="12"/>
      <c r="I128" s="12"/>
      <c r="J128" s="2"/>
      <c r="K128" s="6"/>
      <c r="L128" s="13"/>
      <c r="M128" s="13"/>
      <c r="N128" s="13"/>
      <c r="O128" s="13"/>
      <c r="P128" s="13"/>
      <c r="Q128" s="13"/>
      <c r="R128" s="2"/>
      <c r="S128" s="1"/>
      <c r="T128" s="1"/>
      <c r="U128" s="2"/>
      <c r="V128" s="1"/>
      <c r="W128" s="1"/>
      <c r="X128" s="2"/>
      <c r="Y128" s="1"/>
      <c r="Z128" s="1"/>
      <c r="AA128" s="3"/>
      <c r="AB128" s="1"/>
      <c r="AC128" s="1"/>
      <c r="AD128" s="3"/>
      <c r="AE128" s="1"/>
      <c r="AF128" s="1"/>
      <c r="AG128" s="2"/>
      <c r="AH128" s="1"/>
      <c r="AI128" s="1"/>
      <c r="AJ128" s="2"/>
      <c r="AK128" s="2"/>
      <c r="AL128" s="4"/>
      <c r="AM128" s="5"/>
      <c r="AN128" s="1"/>
      <c r="AO128" s="1"/>
      <c r="AP128" s="1"/>
      <c r="AQ128" s="1"/>
      <c r="AR128" s="6"/>
      <c r="AS128" s="10"/>
      <c r="AT128" s="1"/>
      <c r="AU128" s="1"/>
    </row>
    <row r="129" spans="1:47" s="14" customFormat="1" x14ac:dyDescent="0.25">
      <c r="A129" s="8"/>
      <c r="B129" s="9"/>
      <c r="C129" s="8"/>
      <c r="D129" s="10"/>
      <c r="E129" s="11"/>
      <c r="F129" s="119"/>
      <c r="G129" s="6"/>
      <c r="H129" s="12"/>
      <c r="I129" s="12"/>
      <c r="J129" s="2"/>
      <c r="K129" s="6"/>
      <c r="L129" s="13"/>
      <c r="M129" s="13"/>
      <c r="N129" s="13"/>
      <c r="O129" s="13"/>
      <c r="P129" s="13"/>
      <c r="Q129" s="13"/>
      <c r="R129" s="2"/>
      <c r="S129" s="1"/>
      <c r="T129" s="1"/>
      <c r="U129" s="2"/>
      <c r="V129" s="1"/>
      <c r="W129" s="1"/>
      <c r="X129" s="2"/>
      <c r="Y129" s="1"/>
      <c r="Z129" s="1"/>
      <c r="AA129" s="3"/>
      <c r="AB129" s="1"/>
      <c r="AC129" s="1"/>
      <c r="AD129" s="3"/>
      <c r="AE129" s="1"/>
      <c r="AF129" s="1"/>
      <c r="AG129" s="2"/>
      <c r="AH129" s="1"/>
      <c r="AI129" s="1"/>
      <c r="AJ129" s="2"/>
      <c r="AK129" s="2"/>
      <c r="AL129" s="4"/>
      <c r="AM129" s="5"/>
      <c r="AN129" s="1"/>
      <c r="AO129" s="1"/>
      <c r="AP129" s="1"/>
      <c r="AQ129" s="1"/>
      <c r="AR129" s="6"/>
      <c r="AS129" s="10"/>
      <c r="AT129" s="1"/>
      <c r="AU129" s="1"/>
    </row>
    <row r="130" spans="1:47" s="14" customFormat="1" x14ac:dyDescent="0.25">
      <c r="A130" s="8"/>
      <c r="B130" s="9"/>
      <c r="C130" s="8"/>
      <c r="D130" s="10"/>
      <c r="E130" s="11"/>
      <c r="F130" s="119"/>
      <c r="G130" s="6"/>
      <c r="H130" s="12"/>
      <c r="I130" s="12"/>
      <c r="J130" s="2"/>
      <c r="K130" s="6"/>
      <c r="L130" s="13"/>
      <c r="M130" s="13"/>
      <c r="N130" s="13"/>
      <c r="O130" s="13"/>
      <c r="P130" s="13"/>
      <c r="Q130" s="13"/>
      <c r="R130" s="2"/>
      <c r="S130" s="1"/>
      <c r="T130" s="1"/>
      <c r="U130" s="2"/>
      <c r="V130" s="1"/>
      <c r="W130" s="1"/>
      <c r="X130" s="2"/>
      <c r="Y130" s="1"/>
      <c r="Z130" s="1"/>
      <c r="AA130" s="3"/>
      <c r="AB130" s="1"/>
      <c r="AC130" s="1"/>
      <c r="AD130" s="3"/>
      <c r="AE130" s="1"/>
      <c r="AF130" s="1"/>
      <c r="AG130" s="2"/>
      <c r="AH130" s="1"/>
      <c r="AI130" s="1"/>
      <c r="AJ130" s="2"/>
      <c r="AK130" s="2"/>
      <c r="AL130" s="4"/>
      <c r="AM130" s="5"/>
      <c r="AN130" s="1"/>
      <c r="AO130" s="1"/>
      <c r="AP130" s="1"/>
      <c r="AQ130" s="1"/>
      <c r="AR130" s="6"/>
      <c r="AS130" s="10"/>
      <c r="AT130" s="1"/>
      <c r="AU130" s="1"/>
    </row>
    <row r="131" spans="1:47" s="14" customFormat="1" x14ac:dyDescent="0.25">
      <c r="A131" s="8"/>
      <c r="B131" s="9"/>
      <c r="C131" s="8"/>
      <c r="D131" s="10"/>
      <c r="E131" s="11"/>
      <c r="F131" s="119"/>
      <c r="G131" s="6"/>
      <c r="H131" s="12"/>
      <c r="I131" s="12"/>
      <c r="J131" s="2"/>
      <c r="K131" s="6"/>
      <c r="L131" s="13"/>
      <c r="M131" s="13"/>
      <c r="N131" s="13"/>
      <c r="O131" s="13"/>
      <c r="P131" s="13"/>
      <c r="Q131" s="13"/>
      <c r="R131" s="2"/>
      <c r="S131" s="1"/>
      <c r="T131" s="1"/>
      <c r="U131" s="2"/>
      <c r="V131" s="1"/>
      <c r="W131" s="1"/>
      <c r="X131" s="2"/>
      <c r="Y131" s="1"/>
      <c r="Z131" s="1"/>
      <c r="AA131" s="3"/>
      <c r="AB131" s="1"/>
      <c r="AC131" s="1"/>
      <c r="AD131" s="3"/>
      <c r="AE131" s="1"/>
      <c r="AF131" s="1"/>
      <c r="AG131" s="2"/>
      <c r="AH131" s="1"/>
      <c r="AI131" s="1"/>
      <c r="AJ131" s="2"/>
      <c r="AK131" s="2"/>
      <c r="AL131" s="4"/>
      <c r="AM131" s="5"/>
      <c r="AN131" s="1"/>
      <c r="AO131" s="1"/>
      <c r="AP131" s="1"/>
      <c r="AQ131" s="1"/>
      <c r="AR131" s="6"/>
      <c r="AS131" s="10"/>
      <c r="AT131" s="1"/>
      <c r="AU131" s="1"/>
    </row>
  </sheetData>
  <mergeCells count="47">
    <mergeCell ref="AT2:AV2"/>
    <mergeCell ref="G3:J4"/>
    <mergeCell ref="K3:R4"/>
    <mergeCell ref="S3:X3"/>
    <mergeCell ref="Y3:AD3"/>
    <mergeCell ref="AE3:AG4"/>
    <mergeCell ref="AN3:AO3"/>
    <mergeCell ref="AP3:AQ3"/>
    <mergeCell ref="AR3:AR5"/>
    <mergeCell ref="G2:J2"/>
    <mergeCell ref="K2:AG2"/>
    <mergeCell ref="AH2:AJ4"/>
    <mergeCell ref="AL2:AL5"/>
    <mergeCell ref="AN4:AN5"/>
    <mergeCell ref="AB4:AD4"/>
    <mergeCell ref="A2:A5"/>
    <mergeCell ref="B2:B5"/>
    <mergeCell ref="C2:C5"/>
    <mergeCell ref="D2:D5"/>
    <mergeCell ref="E2:E5"/>
    <mergeCell ref="F2:F5"/>
    <mergeCell ref="B23:B25"/>
    <mergeCell ref="A47:F47"/>
    <mergeCell ref="S4:U4"/>
    <mergeCell ref="V4:X4"/>
    <mergeCell ref="Y4:AA4"/>
    <mergeCell ref="A20:A21"/>
    <mergeCell ref="B20:B21"/>
    <mergeCell ref="A23:A25"/>
    <mergeCell ref="B35:F35"/>
    <mergeCell ref="B43:F43"/>
    <mergeCell ref="A1:AV1"/>
    <mergeCell ref="A30:A32"/>
    <mergeCell ref="B30:B32"/>
    <mergeCell ref="A33:A34"/>
    <mergeCell ref="B33:B34"/>
    <mergeCell ref="AN2:AR2"/>
    <mergeCell ref="B7:F7"/>
    <mergeCell ref="AK2:AK5"/>
    <mergeCell ref="AM2:AM5"/>
    <mergeCell ref="A12:A14"/>
    <mergeCell ref="B12:B14"/>
    <mergeCell ref="AP4:AP5"/>
    <mergeCell ref="B8:F8"/>
    <mergeCell ref="AO4:AO5"/>
    <mergeCell ref="AQ4:AQ5"/>
    <mergeCell ref="B19:F19"/>
  </mergeCells>
  <printOptions horizontalCentered="1" verticalCentered="1"/>
  <pageMargins left="0.25" right="0.25" top="0.75" bottom="0.75" header="0.3" footer="0.3"/>
  <pageSetup paperSize="9" scale="30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O49"/>
  <sheetViews>
    <sheetView zoomScale="80" zoomScaleNormal="80" workbookViewId="0">
      <selection activeCell="H8" sqref="H8"/>
    </sheetView>
  </sheetViews>
  <sheetFormatPr defaultColWidth="9.140625" defaultRowHeight="15" x14ac:dyDescent="0.25"/>
  <cols>
    <col min="1" max="1" width="9.140625" style="32"/>
    <col min="2" max="2" width="35.7109375" style="32" customWidth="1"/>
    <col min="3" max="3" width="12.140625" style="31" customWidth="1"/>
    <col min="4" max="4" width="12" style="31" customWidth="1"/>
    <col min="5" max="5" width="12.7109375" style="31" customWidth="1"/>
    <col min="6" max="6" width="12.28515625" style="31" customWidth="1"/>
    <col min="7" max="7" width="8.140625" style="31" customWidth="1"/>
    <col min="8" max="8" width="7.7109375" style="31" customWidth="1"/>
    <col min="9" max="9" width="13.140625" style="31" customWidth="1"/>
    <col min="10" max="10" width="12.7109375" style="31" customWidth="1"/>
    <col min="11" max="14" width="9.140625" style="32"/>
    <col min="15" max="15" width="15.7109375" style="32" customWidth="1"/>
    <col min="16" max="16384" width="9.140625" style="32"/>
  </cols>
  <sheetData>
    <row r="1" spans="2:15" ht="8.25" customHeight="1" x14ac:dyDescent="0.25"/>
    <row r="2" spans="2:15" ht="40.5" customHeight="1" thickBot="1" x14ac:dyDescent="0.3">
      <c r="B2" s="225" t="s">
        <v>165</v>
      </c>
      <c r="C2" s="225"/>
      <c r="D2" s="225"/>
      <c r="E2" s="225"/>
      <c r="F2" s="225"/>
      <c r="G2" s="225"/>
      <c r="H2" s="225"/>
      <c r="I2" s="225"/>
      <c r="J2" s="225"/>
    </row>
    <row r="3" spans="2:15" s="33" customFormat="1" ht="124.5" customHeight="1" x14ac:dyDescent="0.25">
      <c r="B3" s="60"/>
      <c r="C3" s="72" t="s">
        <v>6</v>
      </c>
      <c r="D3" s="72" t="s">
        <v>16</v>
      </c>
      <c r="E3" s="72" t="s">
        <v>36</v>
      </c>
      <c r="F3" s="72" t="s">
        <v>10</v>
      </c>
      <c r="G3" s="72" t="s">
        <v>9</v>
      </c>
      <c r="H3" s="72" t="s">
        <v>56</v>
      </c>
      <c r="I3" s="72" t="s">
        <v>57</v>
      </c>
      <c r="J3" s="73" t="s">
        <v>5</v>
      </c>
    </row>
    <row r="4" spans="2:15" x14ac:dyDescent="0.25">
      <c r="B4" s="67" t="s">
        <v>60</v>
      </c>
      <c r="C4" s="59">
        <f>'სექტორული პრიორიტეტი-მიზანი 1'!J8</f>
        <v>0</v>
      </c>
      <c r="D4" s="59">
        <f>'სექტორული პრიორიტეტი-მიზანი 1'!R8</f>
        <v>0</v>
      </c>
      <c r="E4" s="59">
        <f>'სექტორული პრიორიტეტი-მიზანი 1'!U8+'სექტორული პრიორიტეტი-მიზანი 1'!X8</f>
        <v>0</v>
      </c>
      <c r="F4" s="59">
        <f>'სექტორული პრიორიტეტი-მიზანი 1'!AA8+'სექტორული პრიორიტეტი-მიზანი 1'!AD8</f>
        <v>0</v>
      </c>
      <c r="G4" s="59">
        <f>'სექტორული პრიორიტეტი-მიზანი 1'!AG8</f>
        <v>0</v>
      </c>
      <c r="H4" s="59">
        <f>'სექტორული პრიორიტეტი-მიზანი 1'!AJ8</f>
        <v>0</v>
      </c>
      <c r="I4" s="59">
        <f>'სექტორული პრიორიტეტი-მიზანი 1'!AK8</f>
        <v>62748999</v>
      </c>
      <c r="J4" s="68">
        <f>SUM(C4:I4)</f>
        <v>62748999</v>
      </c>
    </row>
    <row r="5" spans="2:15" x14ac:dyDescent="0.25">
      <c r="B5" s="70" t="s">
        <v>76</v>
      </c>
      <c r="C5" s="59">
        <f>'სექტორული პრიორიტეტი-მიზანი 1'!J19</f>
        <v>144000</v>
      </c>
      <c r="D5" s="59">
        <f>'სექტორული პრიორიტეტი-მიზანი 1'!R19</f>
        <v>13960</v>
      </c>
      <c r="E5" s="59">
        <f>'სექტორული პრიორიტეტი-მიზანი 1'!U19+'სექტორული პრიორიტეტი-მიზანი 1'!X19</f>
        <v>0</v>
      </c>
      <c r="F5" s="59">
        <f>'სექტორული პრიორიტეტი-მიზანი 1'!AA19+'სექტორული პრიორიტეტი-მიზანი 1'!AD19</f>
        <v>16500</v>
      </c>
      <c r="G5" s="59">
        <f>'სექტორული პრიორიტეტი-მიზანი 1'!AG19</f>
        <v>120</v>
      </c>
      <c r="H5" s="59">
        <f>'სექტორული პრიორიტეტი-მიზანი 1'!AJ19</f>
        <v>0</v>
      </c>
      <c r="I5" s="59">
        <f>'სექტორული პრიორიტეტი-მიზანი 1'!AK19</f>
        <v>21981720</v>
      </c>
      <c r="J5" s="71">
        <f>SUM(C5:I5)</f>
        <v>22156300</v>
      </c>
      <c r="O5" s="34"/>
    </row>
    <row r="6" spans="2:15" x14ac:dyDescent="0.25">
      <c r="B6" s="121" t="s">
        <v>88</v>
      </c>
      <c r="C6" s="59">
        <f>'სექტორული პრიორიტეტი-მიზანი 1'!J35</f>
        <v>0</v>
      </c>
      <c r="D6" s="59">
        <f>'სექტორული პრიორიტეტი-მიზანი 1'!R35</f>
        <v>0</v>
      </c>
      <c r="E6" s="59">
        <f>'სექტორული პრიორიტეტი-მიზანი 1'!U35+'სექტორული პრიორიტეტი-მიზანი 1'!X35</f>
        <v>300000</v>
      </c>
      <c r="F6" s="59">
        <f>'სექტორული პრიორიტეტი-მიზანი 1'!AA35+'სექტორული პრიორიტეტი-მიზანი 1'!AD35</f>
        <v>0</v>
      </c>
      <c r="G6" s="59">
        <f>'სექტორული პრიორიტეტი-მიზანი 1'!AG35</f>
        <v>0</v>
      </c>
      <c r="H6" s="59">
        <f>'სექტორული პრიორიტეტი-მიზანი 1'!AJ35</f>
        <v>2921858.02575</v>
      </c>
      <c r="I6" s="59">
        <f>'სექტორული პრიორიტეტი-მიზანი 1'!AK35</f>
        <v>220093</v>
      </c>
      <c r="J6" s="71">
        <f t="shared" ref="J6:J7" si="0">SUM(C6:I6)</f>
        <v>3441951.02575</v>
      </c>
      <c r="O6" s="34"/>
    </row>
    <row r="7" spans="2:15" ht="15.75" thickBot="1" x14ac:dyDescent="0.3">
      <c r="B7" s="121" t="s">
        <v>94</v>
      </c>
      <c r="C7" s="59">
        <f>'სექტორული პრიორიტეტი-მიზანი 1'!J43</f>
        <v>0</v>
      </c>
      <c r="D7" s="59">
        <f>'სექტორული პრიორიტეტი-მიზანი 1'!R43</f>
        <v>22000</v>
      </c>
      <c r="E7" s="59">
        <f>'სექტორული პრიორიტეტი-მიზანი 1'!U43+'სექტორული პრიორიტეტი-მიზანი 1'!X43</f>
        <v>0</v>
      </c>
      <c r="F7" s="59">
        <f>'სექტორული პრიორიტეტი-მიზანი 1'!AA43+'სექტორული პრიორიტეტი-მიზანი 1'!AD43</f>
        <v>0</v>
      </c>
      <c r="G7" s="59">
        <f>'სექტორული პრიორიტეტი-მიზანი 1'!AG43</f>
        <v>10000</v>
      </c>
      <c r="H7" s="59">
        <f>'სექტორული პრიორიტეტი-მიზანი 1'!AJ43</f>
        <v>0</v>
      </c>
      <c r="I7" s="59">
        <f>'სექტორული პრიორიტეტი-მიზანი 1'!AK43</f>
        <v>0</v>
      </c>
      <c r="J7" s="71">
        <f t="shared" si="0"/>
        <v>32000</v>
      </c>
      <c r="O7" s="34"/>
    </row>
    <row r="8" spans="2:15" ht="15.75" thickBot="1" x14ac:dyDescent="0.3">
      <c r="B8" s="35" t="s">
        <v>5</v>
      </c>
      <c r="C8" s="36">
        <f t="shared" ref="C8:I8" si="1">SUM(C4:C5)</f>
        <v>144000</v>
      </c>
      <c r="D8" s="36">
        <f t="shared" si="1"/>
        <v>13960</v>
      </c>
      <c r="E8" s="36">
        <f t="shared" si="1"/>
        <v>0</v>
      </c>
      <c r="F8" s="36">
        <f t="shared" si="1"/>
        <v>16500</v>
      </c>
      <c r="G8" s="36">
        <f t="shared" si="1"/>
        <v>120</v>
      </c>
      <c r="H8" s="36">
        <f t="shared" si="1"/>
        <v>0</v>
      </c>
      <c r="I8" s="36">
        <f t="shared" si="1"/>
        <v>84730719</v>
      </c>
      <c r="J8" s="69">
        <f>SUM(J4:J7)</f>
        <v>88379250.025749996</v>
      </c>
    </row>
    <row r="9" spans="2:15" x14ac:dyDescent="0.25">
      <c r="C9" s="53"/>
      <c r="D9" s="53"/>
      <c r="E9" s="53"/>
      <c r="F9" s="53"/>
      <c r="G9" s="53"/>
      <c r="H9" s="53"/>
      <c r="I9" s="53"/>
      <c r="J9" s="53"/>
    </row>
    <row r="30" spans="2:2" ht="39" customHeight="1" x14ac:dyDescent="0.25"/>
    <row r="32" spans="2:2" ht="16.5" thickBot="1" x14ac:dyDescent="0.3">
      <c r="B32" s="37" t="s">
        <v>52</v>
      </c>
    </row>
    <row r="33" spans="2:10" ht="84.75" customHeight="1" x14ac:dyDescent="0.25">
      <c r="B33" s="60"/>
      <c r="C33" s="61" t="s">
        <v>27</v>
      </c>
      <c r="D33" s="62" t="s">
        <v>7</v>
      </c>
      <c r="E33" s="63" t="s">
        <v>31</v>
      </c>
      <c r="J33" s="32"/>
    </row>
    <row r="34" spans="2:10" x14ac:dyDescent="0.25">
      <c r="B34" s="67" t="s">
        <v>60</v>
      </c>
      <c r="C34" s="59">
        <f>'სექტორული პრიორიტეტი-მიზანი 1'!AN8</f>
        <v>62689000</v>
      </c>
      <c r="D34" s="59">
        <f>'სექტორული პრიორიტეტი-მიზანი 1'!AP8</f>
        <v>59999</v>
      </c>
      <c r="E34" s="64">
        <f>'სექტორული პრიორიტეტი-მიზანი 1'!AR8</f>
        <v>0</v>
      </c>
      <c r="J34" s="32"/>
    </row>
    <row r="35" spans="2:10" x14ac:dyDescent="0.25">
      <c r="B35" s="70" t="s">
        <v>76</v>
      </c>
      <c r="C35" s="59">
        <f>'სექტორული პრიორიტეტი-მიზანი 1'!AN19</f>
        <v>19456300</v>
      </c>
      <c r="D35" s="59">
        <f>'სექტორული პრიორიტეტი-მიზანი 1'!AP19</f>
        <v>0</v>
      </c>
      <c r="E35" s="64">
        <f>'სექტორული პრიორიტეტი-მიზანი 1'!AR19</f>
        <v>2700000</v>
      </c>
      <c r="J35" s="32"/>
    </row>
    <row r="36" spans="2:10" x14ac:dyDescent="0.25">
      <c r="B36" s="121" t="s">
        <v>88</v>
      </c>
      <c r="C36" s="59">
        <f>'სექტორული პრიორიტეტი-მიზანი 1'!AN35</f>
        <v>2093</v>
      </c>
      <c r="D36" s="122">
        <f>'სექტორული პრიორიტეტი-მიზანი 1'!AP35</f>
        <v>3239858.02575</v>
      </c>
      <c r="E36" s="64">
        <f>'სექტორული პრიორიტეტი-მიზანი 1'!AR35</f>
        <v>200000</v>
      </c>
      <c r="J36" s="32"/>
    </row>
    <row r="37" spans="2:10" ht="15.75" thickBot="1" x14ac:dyDescent="0.3">
      <c r="B37" s="121" t="s">
        <v>94</v>
      </c>
      <c r="C37" s="59">
        <f>'სექტორული პრიორიტეტი-მიზანი 1'!AN43</f>
        <v>27000</v>
      </c>
      <c r="D37" s="59">
        <f>'სექტორული პრიორიტეტი-მიზანი 1'!AP43</f>
        <v>5000</v>
      </c>
      <c r="E37" s="64">
        <f>'სექტორული პრიორიტეტი-მიზანი 1'!AR43</f>
        <v>0</v>
      </c>
      <c r="J37" s="32"/>
    </row>
    <row r="38" spans="2:10" ht="15.75" thickBot="1" x14ac:dyDescent="0.3">
      <c r="B38" s="56" t="s">
        <v>5</v>
      </c>
      <c r="C38" s="57">
        <f>SUM(C34:C37)</f>
        <v>82174393</v>
      </c>
      <c r="D38" s="38">
        <f>SUM(D34:D37)</f>
        <v>3304857.02575</v>
      </c>
      <c r="E38" s="58">
        <f>SUM(E34:E37)</f>
        <v>2900000</v>
      </c>
      <c r="J38" s="32"/>
    </row>
    <row r="43" spans="2:10" ht="16.5" thickBot="1" x14ac:dyDescent="0.3">
      <c r="B43" s="37" t="s">
        <v>37</v>
      </c>
      <c r="H43" s="32"/>
      <c r="I43" s="32"/>
      <c r="J43" s="32"/>
    </row>
    <row r="44" spans="2:10" x14ac:dyDescent="0.25">
      <c r="B44" s="60"/>
      <c r="C44" s="65" t="s">
        <v>38</v>
      </c>
      <c r="D44" s="65" t="s">
        <v>39</v>
      </c>
      <c r="E44" s="65" t="s">
        <v>40</v>
      </c>
      <c r="F44" s="66" t="s">
        <v>5</v>
      </c>
      <c r="I44" s="32"/>
      <c r="J44" s="32"/>
    </row>
    <row r="45" spans="2:10" x14ac:dyDescent="0.25">
      <c r="B45" s="67" t="s">
        <v>60</v>
      </c>
      <c r="C45" s="59">
        <f>'სექტორული პრიორიტეტი-მიზანი 1'!AT8</f>
        <v>24269499</v>
      </c>
      <c r="D45" s="59">
        <f>'სექტორული პრიორიტეტი-მიზანი 1'!AU8</f>
        <v>19534000</v>
      </c>
      <c r="E45" s="59">
        <f>'სექტორული პრიორიტეტი-მიზანი 1'!AV8</f>
        <v>18935500</v>
      </c>
      <c r="F45" s="68">
        <f>SUM(C45:E45)</f>
        <v>62738999</v>
      </c>
      <c r="I45" s="32"/>
      <c r="J45" s="32"/>
    </row>
    <row r="46" spans="2:10" x14ac:dyDescent="0.25">
      <c r="B46" s="70" t="s">
        <v>76</v>
      </c>
      <c r="C46" s="59">
        <f>'სექტორული პრიორიტეტი-მიზანი 1'!AT19</f>
        <v>6952300</v>
      </c>
      <c r="D46" s="59">
        <f>'სექტორული პრიორიტეტი-მიზანი 1'!AU19</f>
        <v>5932000</v>
      </c>
      <c r="E46" s="59">
        <f>'სექტორული პრიორიტეტი-მიზანი 1'!AV19</f>
        <v>6572000</v>
      </c>
      <c r="F46" s="68">
        <f t="shared" ref="F46:F48" si="2">SUM(C46:E46)</f>
        <v>19456300</v>
      </c>
      <c r="I46" s="32"/>
      <c r="J46" s="32"/>
    </row>
    <row r="47" spans="2:10" x14ac:dyDescent="0.25">
      <c r="B47" s="121" t="s">
        <v>88</v>
      </c>
      <c r="C47" s="122">
        <f>'სექტორული პრიორიტეტი-მიზანი 1'!AT35</f>
        <v>667363.87144600006</v>
      </c>
      <c r="D47" s="122">
        <f>'სექტორული პრიორიტეტი-მიზანი 1'!AU35</f>
        <v>61000</v>
      </c>
      <c r="E47" s="122">
        <f>'სექტორული პრიორიტეტი-მიზანი 1'!AV35</f>
        <v>2513587.1494479999</v>
      </c>
      <c r="F47" s="68">
        <f t="shared" si="2"/>
        <v>3241951.0208939998</v>
      </c>
      <c r="I47" s="32"/>
      <c r="J47" s="32"/>
    </row>
    <row r="48" spans="2:10" ht="15.75" thickBot="1" x14ac:dyDescent="0.3">
      <c r="B48" s="121" t="s">
        <v>94</v>
      </c>
      <c r="C48" s="122">
        <f>'სექტორული პრიორიტეტი-მიზანი 1'!AT43</f>
        <v>13000</v>
      </c>
      <c r="D48" s="122">
        <f>'სექტორული პრიორიტეტი-მიზანი 1'!AU43</f>
        <v>13000</v>
      </c>
      <c r="E48" s="122">
        <f>'სექტორული პრიორიტეტი-მიზანი 1'!AV43</f>
        <v>6000</v>
      </c>
      <c r="F48" s="68">
        <f t="shared" si="2"/>
        <v>32000</v>
      </c>
      <c r="I48" s="32"/>
      <c r="J48" s="32"/>
    </row>
    <row r="49" spans="2:10" ht="15.75" thickBot="1" x14ac:dyDescent="0.3">
      <c r="B49" s="35" t="s">
        <v>5</v>
      </c>
      <c r="C49" s="36">
        <f t="shared" ref="C49:D49" si="3">SUM(C45:C48)</f>
        <v>31902162.871445999</v>
      </c>
      <c r="D49" s="36">
        <f t="shared" si="3"/>
        <v>25540000</v>
      </c>
      <c r="E49" s="36">
        <f>SUM(E45:E48)</f>
        <v>28027087.149448</v>
      </c>
      <c r="F49" s="69">
        <f>SUM(F45:F48)</f>
        <v>85469250.020894006</v>
      </c>
      <c r="I49" s="32"/>
      <c r="J49" s="32"/>
    </row>
  </sheetData>
  <mergeCells count="1">
    <mergeCell ref="B2:J2"/>
  </mergeCells>
  <pageMargins left="0.25" right="0.25" top="0.75" bottom="0.75" header="0.3" footer="0.3"/>
  <pageSetup paperSize="9" scale="4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სექტორული პრიორიტეტი-მიზანი 1</vt:lpstr>
      <vt:lpstr>შეჯამება</vt:lpstr>
      <vt:lpstr>'სექტორული პრიორიტეტი-მიზანი 1'!Print_Area</vt:lpstr>
      <vt:lpstr>შეჯამება!Print_Area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gbobghiashvili@gov.ge</dc:creator>
  <cp:lastModifiedBy>Lasha Akhalaia</cp:lastModifiedBy>
  <cp:lastPrinted>2023-07-31T12:20:18Z</cp:lastPrinted>
  <dcterms:created xsi:type="dcterms:W3CDTF">2011-06-14T16:15:51Z</dcterms:created>
  <dcterms:modified xsi:type="dcterms:W3CDTF">2023-08-09T16:35:33Z</dcterms:modified>
</cp:coreProperties>
</file>